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0935" activeTab="4"/>
  </bookViews>
  <sheets>
    <sheet name="免费开放" sheetId="1" r:id="rId1"/>
    <sheet name="运行" sheetId="2" r:id="rId2"/>
    <sheet name="弥补" sheetId="3" r:id="rId3"/>
    <sheet name="购书费" sheetId="4" r:id="rId4"/>
    <sheet name="扩建" sheetId="5" r:id="rId5"/>
  </sheets>
  <calcPr calcId="144525" concurrentCalc="0"/>
</workbook>
</file>

<file path=xl/sharedStrings.xml><?xml version="1.0" encoding="utf-8"?>
<sst xmlns="http://schemas.openxmlformats.org/spreadsheetml/2006/main" count="206">
  <si>
    <t>2020年部门预算项目支出绩效自评表</t>
  </si>
  <si>
    <t>项目名称</t>
  </si>
  <si>
    <t>甘肃省图书馆省级“三馆”免费开放补助经费（本级）</t>
  </si>
  <si>
    <t>主管部门</t>
  </si>
  <si>
    <t>甘肃省文旅厅</t>
  </si>
  <si>
    <t>实施单位</t>
  </si>
  <si>
    <t>甘肃省图书馆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</si>
  <si>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</si>
  <si>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</si>
  <si>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</si>
  <si>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</si>
  <si>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</si>
  <si>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</si>
  <si>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</si>
  <si>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</si>
  <si>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</si>
  <si>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</si>
  <si>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</si>
  <si>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</si>
  <si>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</si>
  <si>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</si>
  <si>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</si>
  <si>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2020年预期新增读者证 9262张，外借图书100万册次。接待到馆读者170万人次，其中外借服务接待读者34万人次，阅览服务接待读者89万人次，全年完成专项咨询120多项，检索文献信息20000余条，电话及网络实时咨询2000余次（条），全国图书馆参考咨询联盟完成文献咨询传递原文服务1800余篇。全年举办讲座、展览、培训、阅读推广等各类读者活动270场，其中讲座75场、展览30场、亲子阅读活动56场，无障碍电影播放44场，阅读推广活动35场，其他活动30场，参与读者10万人次。</t>
  </si>
  <si>
    <t>2020年新办理读者证6000个，外借图书102万册次。接待到馆读者57.6万人次，其中接待盲人读者 400余人次，全年完成专项咨询、课题服务咨询80余项，检索文献信息20000余条，解答咨询7400余次，全国图书馆参考咨询联盟完成文献咨询传递原文服务2300余篇。全年举办讲座、展览、培训、阅读推广等各类读者活动159场，其中开展经典诵读、知识竞赛、网络征文等线上活动92场、在线培训22场、现场活动9场，亲子阅读活动18场，“阳光影院”全年放映无障碍电影18场，参与读者上万人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</si>
  <si>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</si>
  <si>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</si>
  <si>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</si>
  <si>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</si>
  <si>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</si>
  <si>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</si>
  <si>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</si>
  <si>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</si>
  <si>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</si>
  <si>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周开馆时间</t>
  </si>
  <si>
    <t>≥72小时</t>
  </si>
  <si>
    <t>66.5小时</t>
  </si>
  <si>
    <t xml:space="preserve">偏差原因分析：由于受疫情影响我馆自1月24日闭馆至5月12日，所以周开馆时间、年接待读者数量、年流通文献数量、年文献外借次数和年办理读者证数量均未达到目标值。
改进措施：制定详尽周密的开馆工作方案及应急预案，尽量能保证在做好防疫工作的前提下正常的开馆闭馆。                                </t>
  </si>
  <si>
    <t>年接待读者数量</t>
  </si>
  <si>
    <t>≥150万人次</t>
  </si>
  <si>
    <t>57.6万人次</t>
  </si>
  <si>
    <t>年流通文献数量</t>
  </si>
  <si>
    <t>≥1000万册次</t>
  </si>
  <si>
    <t>500万册</t>
  </si>
  <si>
    <t>年文献外借次数</t>
  </si>
  <si>
    <t>≥80万册次</t>
  </si>
  <si>
    <t>28.6万册次</t>
  </si>
  <si>
    <t>年办理读者证数量</t>
  </si>
  <si>
    <t>≥8000个</t>
  </si>
  <si>
    <t>6000个</t>
  </si>
  <si>
    <t>年读者活动次数</t>
  </si>
  <si>
    <t>≥100场次</t>
  </si>
  <si>
    <t>159场</t>
  </si>
  <si>
    <t>文献装订</t>
  </si>
  <si>
    <t>=25万册</t>
  </si>
  <si>
    <t>0.8万册</t>
  </si>
  <si>
    <t>偏差原因分析：目标值设置的数量为需要装订的文献的总份数，而实际完成值目前能统计到的数据只有文献装订成册之后的总数，所以使得实际完成值相比目标值偏低。
改进措施：在后续设置指标的时候，将目标值和实际完成值的单位和标准要进行统一。</t>
  </si>
  <si>
    <t>质量指标</t>
  </si>
  <si>
    <t>阅读指导</t>
  </si>
  <si>
    <t>健全规范</t>
  </si>
  <si>
    <t>信息咨询</t>
  </si>
  <si>
    <t>服务品牌建设</t>
  </si>
  <si>
    <t>时效指标</t>
  </si>
  <si>
    <t>文献修复</t>
  </si>
  <si>
    <t>及时规范</t>
  </si>
  <si>
    <t>网络系统维护</t>
  </si>
  <si>
    <t>评估定级</t>
  </si>
  <si>
    <t>二级以上</t>
  </si>
  <si>
    <t>协作协调</t>
  </si>
  <si>
    <t>健全</t>
  </si>
  <si>
    <t>效果指标</t>
  </si>
  <si>
    <t>社会效益指标</t>
  </si>
  <si>
    <t>接待读者增长率</t>
  </si>
  <si>
    <t>≥5%</t>
  </si>
  <si>
    <t>偏差原因：由于受疫情影响我馆自1月24日闭馆至5月12日，所以接待读者数量未增长。</t>
  </si>
  <si>
    <t>文献流通率</t>
  </si>
  <si>
    <t>文献增长率</t>
  </si>
  <si>
    <t>偏差原因分析：本年度文献增长率未达到5%，但新增文献数量与目标值差距不大，故增长率是在正常范围内波动。
改进措施：文献增长率目标值的设定要结合文献增长数量计划来确定，尽量准确客观。</t>
  </si>
  <si>
    <t>办理读者证增长率</t>
  </si>
  <si>
    <t>偏差原因分析：由于受疫情影响我馆自1月24日闭馆至5月12日，所以办理读者证数量未增长。</t>
  </si>
  <si>
    <t>读者活动增长率</t>
  </si>
  <si>
    <t xml:space="preserve">偏差原因分析：由于受疫情影响我馆自1月24日闭馆至5月12日，期间活动也取消，故读者活动次数未增长。                                      
改进措施：如遇类似情况可通过平台开展线上系列活动。   </t>
  </si>
  <si>
    <t>环境管理</t>
  </si>
  <si>
    <t>良好</t>
  </si>
  <si>
    <t>安全管理</t>
  </si>
  <si>
    <t>可持续影响指标</t>
  </si>
  <si>
    <t>服务宣传推广</t>
  </si>
  <si>
    <t>到位</t>
  </si>
  <si>
    <t>志愿者管理</t>
  </si>
  <si>
    <t>规范</t>
  </si>
  <si>
    <t>社会合作</t>
  </si>
  <si>
    <t>读者服务区无线网覆盖率</t>
  </si>
  <si>
    <t>表彰奖励</t>
  </si>
  <si>
    <t>增加</t>
  </si>
  <si>
    <t>员工能力评估</t>
  </si>
  <si>
    <t>满意度指标</t>
  </si>
  <si>
    <t>服务对象满意度指标</t>
  </si>
  <si>
    <t>读者满意率</t>
  </si>
  <si>
    <t>≥80%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</si>
  <si>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</si>
  <si>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</si>
  <si>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</si>
  <si>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</si>
  <si>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</si>
  <si>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</si>
  <si>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甘肃省文化和旅游厅</t>
  </si>
  <si>
    <t>项目名称：</t>
  </si>
  <si>
    <t>省图书馆弥补公用经费（部门本级）</t>
  </si>
  <si>
    <t>主管部门：</t>
  </si>
  <si>
    <t>实施单位：</t>
  </si>
  <si>
    <t>执行率（%）</t>
  </si>
  <si>
    <t>42.49</t>
  </si>
  <si>
    <t>10</t>
  </si>
  <si>
    <t>100</t>
  </si>
  <si>
    <t>其中：财政拨款</t>
  </si>
  <si>
    <t>-</t>
  </si>
  <si>
    <t>其他资金</t>
  </si>
  <si>
    <t/>
  </si>
  <si>
    <t>0</t>
  </si>
  <si>
    <t>2020年计划物业维护面积25000平米，改善服务环境、提升服务手段、拓展服务领域、延伸服务触角，向公众提供高效、优质的公共文化服务，确保图书馆的各项工作有序开展、规范运行，为广大读者提供良好的阅读环境和氛围。</t>
  </si>
  <si>
    <t>2020年主要用于弥补公用经费不足包括办公费、物业管理费、电费、维护费、差旅费等方面，确保了图书馆各项工作的有序开展和规范运行，为广大读者提供良好的阅读环境和氛围。</t>
  </si>
  <si>
    <t>物业服务面积</t>
  </si>
  <si>
    <t>≥25000平米</t>
  </si>
  <si>
    <t>100%</t>
  </si>
  <si>
    <t>16.68</t>
  </si>
  <si>
    <t>物业维护达标率</t>
  </si>
  <si>
    <t>=100%</t>
  </si>
  <si>
    <t>16.66</t>
  </si>
  <si>
    <t>物业管理维护服务提供及时性</t>
  </si>
  <si>
    <t>及时</t>
  </si>
  <si>
    <t>成本指标</t>
  </si>
  <si>
    <t>效益指标</t>
  </si>
  <si>
    <t>经济效益指标</t>
  </si>
  <si>
    <t>生态效益指标</t>
  </si>
  <si>
    <t>图书馆环境整洁度</t>
  </si>
  <si>
    <t>整洁</t>
  </si>
  <si>
    <t>15</t>
  </si>
  <si>
    <t>配套设备完备率</t>
  </si>
  <si>
    <t>读者满意度</t>
  </si>
  <si>
    <t>&gt;=85%</t>
  </si>
  <si>
    <t>90%</t>
  </si>
  <si>
    <t>省图书馆图书购置费（部门本级）</t>
  </si>
  <si>
    <t>1200</t>
  </si>
  <si>
    <t>1860.01</t>
  </si>
  <si>
    <t>1758.24</t>
  </si>
  <si>
    <t>94.528524</t>
  </si>
  <si>
    <t>9.452852</t>
  </si>
  <si>
    <t>1、采选普通中文图书4万种，12万册；2、采选中外文报刊 4000  种，3、采选音像制品3000种（张）4、外购数据库12个。</t>
  </si>
  <si>
    <t>1、全年采购新书3.97万种11.05万册，其中工具书418种592册，少儿图书1.94万种3.82万册；
2、视听资料833种2987张；
3、订购中外文报刊4022种5308份；
4、采购商业数据库27家。</t>
  </si>
  <si>
    <t>采购数据库种类</t>
  </si>
  <si>
    <t>&gt;=12种</t>
  </si>
  <si>
    <t>15种</t>
  </si>
  <si>
    <t>7.16</t>
  </si>
  <si>
    <t>偏差原因：实际采购数据库27个，填27个，系统不得分，所以只填了15个</t>
  </si>
  <si>
    <t>订购期刊、报纸种类</t>
  </si>
  <si>
    <t>&gt;=4000种</t>
  </si>
  <si>
    <t>4022种</t>
  </si>
  <si>
    <t>7.14</t>
  </si>
  <si>
    <t>购置图书数量（册）</t>
  </si>
  <si>
    <t>&gt;=12万册</t>
  </si>
  <si>
    <t>11.05万册</t>
  </si>
  <si>
    <t>偏差原因：受疫情影响，下半年才开始采购图书</t>
  </si>
  <si>
    <t>数据库购置验收合格率</t>
  </si>
  <si>
    <t>图书验收合格率</t>
  </si>
  <si>
    <t>数据库购置及时性</t>
  </si>
  <si>
    <t>图书购置完成及时性</t>
  </si>
  <si>
    <t>80%</t>
  </si>
  <si>
    <t>5.71</t>
  </si>
  <si>
    <t>偏差原因：受疫情影响，图书采购稍稍滞后。</t>
  </si>
  <si>
    <t>读者需求满足度</t>
  </si>
  <si>
    <t>满足</t>
  </si>
  <si>
    <t>6</t>
  </si>
  <si>
    <t>4.8</t>
  </si>
  <si>
    <t>偏差原因：受疫情影响我馆自1月24日闭馆至5月12日</t>
  </si>
  <si>
    <t>图书外借册次</t>
  </si>
  <si>
    <t>=900000册</t>
  </si>
  <si>
    <t>286000册</t>
  </si>
  <si>
    <t>1.91</t>
  </si>
  <si>
    <t xml:space="preserve">偏差原因分析：由于受疫情影响我馆自1月24日闭馆至5月12日，所以周开馆时间、年接待读者数量、年流通文献数量、年文献外借次数和年办理读者证数量均未达到目标值。 改进措施：制定详尽周密的开馆工作方案及应急预案，尽量能保证在做好防疫工作的前提下正常的开馆闭馆。 </t>
  </si>
  <si>
    <t>新购置图书借阅率</t>
  </si>
  <si>
    <t>&gt;=60%</t>
  </si>
  <si>
    <t>60%</t>
  </si>
  <si>
    <t>长效管理机制健全性</t>
  </si>
  <si>
    <t>配套设施完备率</t>
  </si>
  <si>
    <t>≥85%</t>
  </si>
  <si>
    <t>8</t>
  </si>
  <si>
    <t>90.73</t>
  </si>
  <si>
    <t>省图书馆扩建工程（部门本级）</t>
  </si>
  <si>
    <t>1450</t>
  </si>
  <si>
    <t>2187.62</t>
  </si>
  <si>
    <t>1513.35</t>
  </si>
  <si>
    <t>69.177919</t>
  </si>
  <si>
    <t>6.917792</t>
  </si>
  <si>
    <t>2020年完成内部装修工作，装修面积2.5万平米，保障图书馆投入使用，提升省图书馆读者容纳量，更好地提供文化服务。</t>
  </si>
  <si>
    <t>2020年图书馆扩建工程截至年底，项目共完成总投资约2亿，其中年内投资1496.62万元。目前项目建设电梯设备已通过检测，取得电梯设施使用证；消防工程完成第三方检测，通风空调设备安装、智能化工程及室外装饰工程基本完成；室内装饰装修工程完成工程总量98%，仅剩地下停车库地面环氧地坪漆面层施工；室外工程施工全部完成并通过验收。现扩建项目规划和人防已通过专项验收，消防、节能、水务等专项验收已向主管部门报审，正在进行验收资料准备工作。</t>
  </si>
  <si>
    <t>计划装修面积</t>
  </si>
  <si>
    <t>&gt;=25000平米</t>
  </si>
  <si>
    <t>25000平米</t>
  </si>
  <si>
    <t>工程验收合格率</t>
  </si>
  <si>
    <t>装修工程完成及时性</t>
  </si>
  <si>
    <t>95%</t>
  </si>
  <si>
    <t>图书馆投入使用率</t>
  </si>
  <si>
    <t>12</t>
  </si>
  <si>
    <t>偏差原因:受疫情影响，工期延误，造成使用率低</t>
  </si>
  <si>
    <t>配套设施到位率</t>
  </si>
  <si>
    <t>&gt;=80%</t>
  </si>
  <si>
    <t>93.92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</si>
</sst>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1" fillId="0" borderId="1" xfId="1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workbookViewId="0">
      <selection activeCell="A1" sqref="$A1:$XFD1048576"/>
    </sheetView>
  </sheetViews>
  <sheetFormatPr defaultColWidth="9" defaultRowHeight="13.5"/>
  <cols>
    <col min="1" max="1" width="5.25" customWidth="1"/>
    <col min="3" max="3" width="8.375" customWidth="1"/>
    <col min="4" max="4" width="10.25" customWidth="1"/>
    <col min="5" max="5" width="13.875" customWidth="1"/>
    <col min="6" max="6" width="2.375" customWidth="1"/>
    <col min="7" max="7" width="8" customWidth="1"/>
    <col min="8" max="8" width="12.375" customWidth="1"/>
    <col min="9" max="9" width="6.875" customWidth="1"/>
    <col min="10" max="10" width="4.125" customWidth="1"/>
    <col min="11" max="11" width="8" customWidth="1"/>
    <col min="12" max="12" width="6.75" customWidth="1"/>
    <col min="13" max="13" width="6.875" customWidth="1"/>
    <col min="14" max="14" width="6.375" customWidth="1"/>
  </cols>
  <sheetData>
    <row r="1" customFormat="1" ht="45" customHeight="1" spans="1:1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customFormat="1" ht="20.1" customHeight="1" spans="1:14">
      <c r="A2" s="38" t="s">
        <v>1</v>
      </c>
      <c r="B2" s="38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customFormat="1" ht="20.1" customHeight="1" spans="1:14">
      <c r="A3" s="39" t="s">
        <v>3</v>
      </c>
      <c r="B3" s="39"/>
      <c r="C3" s="40" t="s">
        <v>4</v>
      </c>
      <c r="D3" s="40"/>
      <c r="E3" s="40"/>
      <c r="F3" s="40"/>
      <c r="G3" s="40"/>
      <c r="H3" s="39" t="s">
        <v>5</v>
      </c>
      <c r="I3" s="39"/>
      <c r="J3" s="40" t="s">
        <v>6</v>
      </c>
      <c r="K3" s="40"/>
      <c r="L3" s="40"/>
      <c r="M3" s="40"/>
      <c r="N3" s="40"/>
    </row>
    <row r="4" customFormat="1" ht="20.1" customHeight="1" spans="1:14">
      <c r="A4" s="39" t="s">
        <v>7</v>
      </c>
      <c r="B4" s="39"/>
      <c r="C4" s="39"/>
      <c r="D4" s="39"/>
      <c r="E4" s="41" t="s">
        <v>8</v>
      </c>
      <c r="F4" s="41" t="s">
        <v>9</v>
      </c>
      <c r="G4" s="41"/>
      <c r="H4" s="41" t="s">
        <v>10</v>
      </c>
      <c r="I4" s="41"/>
      <c r="J4" s="41" t="s">
        <v>11</v>
      </c>
      <c r="K4" s="41"/>
      <c r="L4" s="41" t="s">
        <v>12</v>
      </c>
      <c r="M4" s="41"/>
      <c r="N4" s="41" t="s">
        <v>13</v>
      </c>
    </row>
    <row r="5" customFormat="1" ht="20.1" customHeight="1" spans="1:14">
      <c r="A5" s="39"/>
      <c r="B5" s="39"/>
      <c r="C5" s="39"/>
      <c r="D5" s="39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customFormat="1" ht="20.1" customHeight="1" spans="1:14">
      <c r="A6" s="39"/>
      <c r="B6" s="39"/>
      <c r="C6" s="42" t="s">
        <v>14</v>
      </c>
      <c r="D6" s="42"/>
      <c r="E6" s="41">
        <v>1300</v>
      </c>
      <c r="F6" s="41">
        <v>1395.13</v>
      </c>
      <c r="G6" s="41"/>
      <c r="H6" s="41">
        <v>1072.33</v>
      </c>
      <c r="I6" s="41"/>
      <c r="J6" s="41">
        <v>10</v>
      </c>
      <c r="K6" s="41"/>
      <c r="L6" s="52">
        <f>H6/F6</f>
        <v>0.768623712485575</v>
      </c>
      <c r="M6" s="41"/>
      <c r="N6" s="62">
        <f>L6*J6</f>
        <v>7.68623712485575</v>
      </c>
    </row>
    <row r="7" customFormat="1" ht="20.1" customHeight="1" spans="1:14">
      <c r="A7" s="39"/>
      <c r="B7" s="39"/>
      <c r="C7" s="39" t="s">
        <v>15</v>
      </c>
      <c r="D7" s="39"/>
      <c r="E7" s="41">
        <v>1300</v>
      </c>
      <c r="F7" s="41">
        <v>1300</v>
      </c>
      <c r="G7" s="41"/>
      <c r="H7" s="41">
        <f>H6-H8</f>
        <v>977.2</v>
      </c>
      <c r="I7" s="41"/>
      <c r="J7" s="41" t="s">
        <v>16</v>
      </c>
      <c r="K7" s="41"/>
      <c r="L7" s="41" t="s">
        <v>16</v>
      </c>
      <c r="M7" s="41"/>
      <c r="N7" s="41" t="s">
        <v>16</v>
      </c>
    </row>
    <row r="8" customFormat="1" ht="20.1" customHeight="1" spans="1:14">
      <c r="A8" s="39"/>
      <c r="B8" s="39"/>
      <c r="C8" s="39" t="s">
        <v>17</v>
      </c>
      <c r="D8" s="39"/>
      <c r="E8" s="41">
        <v>0</v>
      </c>
      <c r="F8" s="41">
        <v>95.13</v>
      </c>
      <c r="G8" s="41"/>
      <c r="H8" s="41">
        <v>95.13</v>
      </c>
      <c r="I8" s="41"/>
      <c r="J8" s="41" t="s">
        <v>16</v>
      </c>
      <c r="K8" s="41"/>
      <c r="L8" s="41" t="s">
        <v>16</v>
      </c>
      <c r="M8" s="41"/>
      <c r="N8" s="41" t="s">
        <v>16</v>
      </c>
    </row>
    <row r="9" customFormat="1" ht="20.1" customHeight="1" spans="1:14">
      <c r="A9" s="39"/>
      <c r="B9" s="39"/>
      <c r="C9" s="39" t="s">
        <v>18</v>
      </c>
      <c r="D9" s="39"/>
      <c r="E9" s="41">
        <v>0</v>
      </c>
      <c r="F9" s="41">
        <v>0</v>
      </c>
      <c r="G9" s="41"/>
      <c r="H9" s="41">
        <v>0</v>
      </c>
      <c r="I9" s="41"/>
      <c r="J9" s="41" t="s">
        <v>16</v>
      </c>
      <c r="K9" s="41"/>
      <c r="L9" s="41" t="s">
        <v>16</v>
      </c>
      <c r="M9" s="41"/>
      <c r="N9" s="41" t="s">
        <v>16</v>
      </c>
    </row>
    <row r="10" customFormat="1" ht="20.1" customHeight="1" spans="1:14">
      <c r="A10" s="43" t="s">
        <v>19</v>
      </c>
      <c r="B10" s="43" t="s">
        <v>20</v>
      </c>
      <c r="C10" s="43"/>
      <c r="D10" s="43"/>
      <c r="E10" s="43"/>
      <c r="F10" s="43"/>
      <c r="G10" s="43"/>
      <c r="H10" s="43" t="s">
        <v>21</v>
      </c>
      <c r="I10" s="43"/>
      <c r="J10" s="43"/>
      <c r="K10" s="43"/>
      <c r="L10" s="43"/>
      <c r="M10" s="43"/>
      <c r="N10" s="43"/>
    </row>
    <row r="11" customFormat="1" ht="103" customHeight="1" spans="1:14">
      <c r="A11" s="43"/>
      <c r="B11" s="44" t="s">
        <v>22</v>
      </c>
      <c r="C11" s="44"/>
      <c r="D11" s="44"/>
      <c r="E11" s="44"/>
      <c r="F11" s="44"/>
      <c r="G11" s="44"/>
      <c r="H11" s="45" t="s">
        <v>23</v>
      </c>
      <c r="I11" s="45"/>
      <c r="J11" s="45"/>
      <c r="K11" s="45"/>
      <c r="L11" s="45"/>
      <c r="M11" s="45"/>
      <c r="N11" s="45"/>
    </row>
    <row r="12" customFormat="1" ht="39" customHeight="1" spans="1:14">
      <c r="A12" s="46" t="s">
        <v>24</v>
      </c>
      <c r="B12" s="39" t="s">
        <v>25</v>
      </c>
      <c r="C12" s="39" t="s">
        <v>26</v>
      </c>
      <c r="D12" s="39" t="s">
        <v>27</v>
      </c>
      <c r="E12" s="39"/>
      <c r="F12" s="39"/>
      <c r="G12" s="39" t="s">
        <v>28</v>
      </c>
      <c r="H12" s="39" t="s">
        <v>29</v>
      </c>
      <c r="I12" s="39" t="s">
        <v>11</v>
      </c>
      <c r="J12" s="39"/>
      <c r="K12" s="39" t="s">
        <v>13</v>
      </c>
      <c r="L12" s="39"/>
      <c r="M12" s="43" t="s">
        <v>30</v>
      </c>
      <c r="N12" s="43"/>
    </row>
    <row r="13" customFormat="1" ht="55" customHeight="1" spans="1:14">
      <c r="A13" s="46"/>
      <c r="B13" s="39" t="s">
        <v>31</v>
      </c>
      <c r="C13" s="39" t="s">
        <v>32</v>
      </c>
      <c r="D13" s="47" t="s">
        <v>33</v>
      </c>
      <c r="E13" s="47"/>
      <c r="F13" s="47"/>
      <c r="G13" s="39" t="s">
        <v>34</v>
      </c>
      <c r="H13" s="41" t="s">
        <v>35</v>
      </c>
      <c r="I13" s="39">
        <v>3</v>
      </c>
      <c r="J13" s="39"/>
      <c r="K13" s="63">
        <f>66.5/72*I13</f>
        <v>2.77083333333333</v>
      </c>
      <c r="L13" s="63"/>
      <c r="M13" s="64" t="s">
        <v>36</v>
      </c>
      <c r="N13" s="65"/>
    </row>
    <row r="14" customFormat="1" ht="78.95" customHeight="1" spans="1:14">
      <c r="A14" s="46"/>
      <c r="B14" s="39"/>
      <c r="C14" s="39"/>
      <c r="D14" s="47" t="s">
        <v>37</v>
      </c>
      <c r="E14" s="47"/>
      <c r="F14" s="47"/>
      <c r="G14" s="39" t="s">
        <v>38</v>
      </c>
      <c r="H14" s="41" t="s">
        <v>39</v>
      </c>
      <c r="I14" s="39">
        <v>3</v>
      </c>
      <c r="J14" s="39"/>
      <c r="K14" s="63">
        <f>57.6/150*I14</f>
        <v>1.152</v>
      </c>
      <c r="L14" s="63"/>
      <c r="M14" s="66"/>
      <c r="N14" s="67"/>
    </row>
    <row r="15" customFormat="1" ht="59.1" customHeight="1" spans="1:14">
      <c r="A15" s="46"/>
      <c r="B15" s="39"/>
      <c r="C15" s="39"/>
      <c r="D15" s="48" t="s">
        <v>40</v>
      </c>
      <c r="E15" s="49"/>
      <c r="F15" s="50"/>
      <c r="G15" s="39" t="s">
        <v>41</v>
      </c>
      <c r="H15" s="41" t="s">
        <v>42</v>
      </c>
      <c r="I15" s="68">
        <v>3</v>
      </c>
      <c r="J15" s="69"/>
      <c r="K15" s="70">
        <f>500/1000*I15</f>
        <v>1.5</v>
      </c>
      <c r="L15" s="70"/>
      <c r="M15" s="66"/>
      <c r="N15" s="67"/>
    </row>
    <row r="16" customFormat="1" ht="37" customHeight="1" spans="1:14">
      <c r="A16" s="46"/>
      <c r="B16" s="39"/>
      <c r="C16" s="39"/>
      <c r="D16" s="48" t="s">
        <v>43</v>
      </c>
      <c r="E16" s="49"/>
      <c r="F16" s="50"/>
      <c r="G16" s="39" t="s">
        <v>44</v>
      </c>
      <c r="H16" s="41" t="s">
        <v>45</v>
      </c>
      <c r="I16" s="68">
        <v>3</v>
      </c>
      <c r="J16" s="69"/>
      <c r="K16" s="71">
        <f>28.6/80*I16</f>
        <v>1.0725</v>
      </c>
      <c r="L16" s="71"/>
      <c r="M16" s="66"/>
      <c r="N16" s="67"/>
    </row>
    <row r="17" customFormat="1" ht="41" customHeight="1" spans="1:14">
      <c r="A17" s="46"/>
      <c r="B17" s="39"/>
      <c r="C17" s="39"/>
      <c r="D17" s="48" t="s">
        <v>46</v>
      </c>
      <c r="E17" s="49"/>
      <c r="F17" s="50"/>
      <c r="G17" s="39" t="s">
        <v>47</v>
      </c>
      <c r="H17" s="41" t="s">
        <v>48</v>
      </c>
      <c r="I17" s="68">
        <v>3</v>
      </c>
      <c r="J17" s="69"/>
      <c r="K17" s="70">
        <f>6000/8000*I17</f>
        <v>2.25</v>
      </c>
      <c r="L17" s="70"/>
      <c r="M17" s="72"/>
      <c r="N17" s="73"/>
    </row>
    <row r="18" customFormat="1" ht="33.75" customHeight="1" spans="1:14">
      <c r="A18" s="46"/>
      <c r="B18" s="39"/>
      <c r="C18" s="39"/>
      <c r="D18" s="48" t="s">
        <v>49</v>
      </c>
      <c r="E18" s="49"/>
      <c r="F18" s="50"/>
      <c r="G18" s="39" t="s">
        <v>50</v>
      </c>
      <c r="H18" s="41" t="s">
        <v>51</v>
      </c>
      <c r="I18" s="68">
        <v>3</v>
      </c>
      <c r="J18" s="69"/>
      <c r="K18" s="70">
        <f>I18</f>
        <v>3</v>
      </c>
      <c r="L18" s="70"/>
      <c r="M18" s="74"/>
      <c r="N18" s="75"/>
    </row>
    <row r="19" customFormat="1" ht="194" customHeight="1" spans="1:14">
      <c r="A19" s="46"/>
      <c r="B19" s="39"/>
      <c r="C19" s="39"/>
      <c r="D19" s="47" t="s">
        <v>52</v>
      </c>
      <c r="E19" s="47"/>
      <c r="F19" s="47"/>
      <c r="G19" s="89" t="s">
        <v>53</v>
      </c>
      <c r="H19" s="41" t="s">
        <v>54</v>
      </c>
      <c r="I19" s="39">
        <v>3</v>
      </c>
      <c r="J19" s="39"/>
      <c r="K19" s="63">
        <f>0.8/25*I19</f>
        <v>0.096</v>
      </c>
      <c r="L19" s="63"/>
      <c r="M19" s="76" t="s">
        <v>55</v>
      </c>
      <c r="N19" s="76"/>
    </row>
    <row r="20" customFormat="1" ht="20.1" customHeight="1" spans="1:14">
      <c r="A20" s="46"/>
      <c r="B20" s="39"/>
      <c r="C20" s="39" t="s">
        <v>56</v>
      </c>
      <c r="D20" s="47" t="s">
        <v>57</v>
      </c>
      <c r="E20" s="47"/>
      <c r="F20" s="47"/>
      <c r="G20" s="39" t="s">
        <v>58</v>
      </c>
      <c r="H20" s="51">
        <v>1</v>
      </c>
      <c r="I20" s="39">
        <v>6</v>
      </c>
      <c r="J20" s="39"/>
      <c r="K20" s="39">
        <f t="shared" ref="K20:K26" si="0">H20*I20</f>
        <v>6</v>
      </c>
      <c r="L20" s="39"/>
      <c r="M20" s="45"/>
      <c r="N20" s="45"/>
    </row>
    <row r="21" customFormat="1" ht="20.1" customHeight="1" spans="1:14">
      <c r="A21" s="46"/>
      <c r="B21" s="39"/>
      <c r="C21" s="39"/>
      <c r="D21" s="47" t="s">
        <v>59</v>
      </c>
      <c r="E21" s="47"/>
      <c r="F21" s="47"/>
      <c r="G21" s="39" t="s">
        <v>58</v>
      </c>
      <c r="H21" s="51">
        <v>1</v>
      </c>
      <c r="I21" s="39">
        <v>6</v>
      </c>
      <c r="J21" s="39"/>
      <c r="K21" s="39">
        <f t="shared" si="0"/>
        <v>6</v>
      </c>
      <c r="L21" s="39"/>
      <c r="M21" s="45"/>
      <c r="N21" s="45"/>
    </row>
    <row r="22" customFormat="1" ht="20.1" customHeight="1" spans="1:14">
      <c r="A22" s="46"/>
      <c r="B22" s="39"/>
      <c r="C22" s="39"/>
      <c r="D22" s="47" t="s">
        <v>60</v>
      </c>
      <c r="E22" s="47"/>
      <c r="F22" s="47"/>
      <c r="G22" s="39" t="s">
        <v>58</v>
      </c>
      <c r="H22" s="51">
        <v>1</v>
      </c>
      <c r="I22" s="39">
        <v>6</v>
      </c>
      <c r="J22" s="39"/>
      <c r="K22" s="39">
        <f t="shared" si="0"/>
        <v>6</v>
      </c>
      <c r="L22" s="39"/>
      <c r="M22" s="76"/>
      <c r="N22" s="76"/>
    </row>
    <row r="23" customFormat="1" ht="20.1" customHeight="1" spans="1:14">
      <c r="A23" s="46"/>
      <c r="B23" s="39"/>
      <c r="C23" s="39" t="s">
        <v>61</v>
      </c>
      <c r="D23" s="47" t="s">
        <v>62</v>
      </c>
      <c r="E23" s="47"/>
      <c r="F23" s="47"/>
      <c r="G23" s="39" t="s">
        <v>63</v>
      </c>
      <c r="H23" s="51">
        <v>1</v>
      </c>
      <c r="I23" s="39">
        <v>3</v>
      </c>
      <c r="J23" s="39"/>
      <c r="K23" s="39">
        <f t="shared" si="0"/>
        <v>3</v>
      </c>
      <c r="L23" s="39"/>
      <c r="M23" s="45"/>
      <c r="N23" s="45"/>
    </row>
    <row r="24" customFormat="1" ht="20.1" customHeight="1" spans="1:14">
      <c r="A24" s="46"/>
      <c r="B24" s="39"/>
      <c r="C24" s="39"/>
      <c r="D24" s="47" t="s">
        <v>64</v>
      </c>
      <c r="E24" s="47"/>
      <c r="F24" s="47"/>
      <c r="G24" s="39" t="s">
        <v>63</v>
      </c>
      <c r="H24" s="51">
        <v>1</v>
      </c>
      <c r="I24" s="39">
        <v>3</v>
      </c>
      <c r="J24" s="39"/>
      <c r="K24" s="39">
        <f t="shared" si="0"/>
        <v>3</v>
      </c>
      <c r="L24" s="39"/>
      <c r="M24" s="45"/>
      <c r="N24" s="45"/>
    </row>
    <row r="25" customFormat="1" ht="20.1" customHeight="1" spans="1:14">
      <c r="A25" s="46"/>
      <c r="B25" s="39"/>
      <c r="C25" s="39"/>
      <c r="D25" s="47" t="s">
        <v>65</v>
      </c>
      <c r="E25" s="47"/>
      <c r="F25" s="47"/>
      <c r="G25" s="39" t="s">
        <v>66</v>
      </c>
      <c r="H25" s="51">
        <v>1</v>
      </c>
      <c r="I25" s="39">
        <v>3</v>
      </c>
      <c r="J25" s="39"/>
      <c r="K25" s="39">
        <f t="shared" si="0"/>
        <v>3</v>
      </c>
      <c r="L25" s="39"/>
      <c r="M25" s="76"/>
      <c r="N25" s="76"/>
    </row>
    <row r="26" customFormat="1" ht="20.1" customHeight="1" spans="1:14">
      <c r="A26" s="46"/>
      <c r="B26" s="39"/>
      <c r="C26" s="39"/>
      <c r="D26" s="47" t="s">
        <v>67</v>
      </c>
      <c r="E26" s="47"/>
      <c r="F26" s="47"/>
      <c r="G26" s="39" t="s">
        <v>68</v>
      </c>
      <c r="H26" s="51">
        <v>1</v>
      </c>
      <c r="I26" s="39">
        <v>2</v>
      </c>
      <c r="J26" s="39"/>
      <c r="K26" s="39">
        <f t="shared" si="0"/>
        <v>2</v>
      </c>
      <c r="L26" s="39"/>
      <c r="M26" s="45"/>
      <c r="N26" s="45"/>
    </row>
    <row r="27" customFormat="1" ht="91.5" customHeight="1" spans="1:14">
      <c r="A27" s="46"/>
      <c r="B27" s="39" t="s">
        <v>69</v>
      </c>
      <c r="C27" s="39" t="s">
        <v>70</v>
      </c>
      <c r="D27" s="47" t="s">
        <v>71</v>
      </c>
      <c r="E27" s="47"/>
      <c r="F27" s="47"/>
      <c r="G27" s="39" t="s">
        <v>72</v>
      </c>
      <c r="H27" s="51">
        <f>(57.6-164)/164</f>
        <v>-0.648780487804878</v>
      </c>
      <c r="I27" s="39">
        <v>3</v>
      </c>
      <c r="J27" s="39"/>
      <c r="K27" s="77">
        <v>1.5</v>
      </c>
      <c r="L27" s="77"/>
      <c r="M27" s="78" t="s">
        <v>73</v>
      </c>
      <c r="N27" s="45"/>
    </row>
    <row r="28" customFormat="1" ht="20.1" customHeight="1" spans="1:14">
      <c r="A28" s="46"/>
      <c r="B28" s="39"/>
      <c r="C28" s="39"/>
      <c r="D28" s="47" t="s">
        <v>74</v>
      </c>
      <c r="E28" s="47"/>
      <c r="F28" s="47"/>
      <c r="G28" s="39" t="s">
        <v>72</v>
      </c>
      <c r="H28" s="52">
        <f>28.6/481.05</f>
        <v>0.0594532792848976</v>
      </c>
      <c r="I28" s="39">
        <v>3</v>
      </c>
      <c r="J28" s="39"/>
      <c r="K28" s="41">
        <v>3</v>
      </c>
      <c r="L28" s="41"/>
      <c r="M28" s="45"/>
      <c r="N28" s="45"/>
    </row>
    <row r="29" customFormat="1" ht="173.25" customHeight="1" spans="1:14">
      <c r="A29" s="46"/>
      <c r="B29" s="39"/>
      <c r="C29" s="39"/>
      <c r="D29" s="47" t="s">
        <v>75</v>
      </c>
      <c r="E29" s="47"/>
      <c r="F29" s="47"/>
      <c r="G29" s="39" t="s">
        <v>72</v>
      </c>
      <c r="H29" s="53">
        <f>11.05/470</f>
        <v>0.0235106382978723</v>
      </c>
      <c r="I29" s="39">
        <v>3</v>
      </c>
      <c r="J29" s="39"/>
      <c r="K29" s="41">
        <f>2.35/5*I29</f>
        <v>1.41</v>
      </c>
      <c r="L29" s="41"/>
      <c r="M29" s="45" t="s">
        <v>76</v>
      </c>
      <c r="N29" s="45"/>
    </row>
    <row r="30" customFormat="1" ht="84" customHeight="1" spans="1:14">
      <c r="A30" s="46"/>
      <c r="B30" s="39"/>
      <c r="C30" s="39"/>
      <c r="D30" s="47" t="s">
        <v>77</v>
      </c>
      <c r="E30" s="47"/>
      <c r="F30" s="47"/>
      <c r="G30" s="39" t="s">
        <v>72</v>
      </c>
      <c r="H30" s="54">
        <f>(6000-9960)/9960</f>
        <v>-0.397590361445783</v>
      </c>
      <c r="I30" s="39">
        <v>3</v>
      </c>
      <c r="J30" s="39"/>
      <c r="K30" s="77">
        <v>1.5</v>
      </c>
      <c r="L30" s="77"/>
      <c r="M30" s="79" t="s">
        <v>78</v>
      </c>
      <c r="N30" s="80"/>
    </row>
    <row r="31" customFormat="1" ht="165" customHeight="1" spans="1:14">
      <c r="A31" s="46"/>
      <c r="B31" s="39"/>
      <c r="C31" s="39"/>
      <c r="D31" s="47" t="s">
        <v>79</v>
      </c>
      <c r="E31" s="47"/>
      <c r="F31" s="47"/>
      <c r="G31" s="39" t="s">
        <v>72</v>
      </c>
      <c r="H31" s="51">
        <f>(159-186)/186</f>
        <v>-0.145161290322581</v>
      </c>
      <c r="I31" s="39">
        <v>2</v>
      </c>
      <c r="J31" s="39"/>
      <c r="K31" s="41">
        <v>1</v>
      </c>
      <c r="L31" s="41"/>
      <c r="M31" s="79" t="s">
        <v>80</v>
      </c>
      <c r="N31" s="80"/>
    </row>
    <row r="32" customFormat="1" ht="20.1" customHeight="1" spans="1:14">
      <c r="A32" s="46"/>
      <c r="B32" s="39"/>
      <c r="C32" s="39"/>
      <c r="D32" s="47" t="s">
        <v>81</v>
      </c>
      <c r="E32" s="47"/>
      <c r="F32" s="47"/>
      <c r="G32" s="55" t="s">
        <v>82</v>
      </c>
      <c r="H32" s="51">
        <v>1</v>
      </c>
      <c r="I32" s="39">
        <v>2</v>
      </c>
      <c r="J32" s="39"/>
      <c r="K32" s="39">
        <f t="shared" ref="K32:K39" si="1">H32*I32</f>
        <v>2</v>
      </c>
      <c r="L32" s="39"/>
      <c r="M32" s="81"/>
      <c r="N32" s="81"/>
    </row>
    <row r="33" customFormat="1" ht="20.1" customHeight="1" spans="1:14">
      <c r="A33" s="46"/>
      <c r="B33" s="39"/>
      <c r="C33" s="39"/>
      <c r="D33" s="47" t="s">
        <v>83</v>
      </c>
      <c r="E33" s="47"/>
      <c r="F33" s="47"/>
      <c r="G33" s="39" t="s">
        <v>82</v>
      </c>
      <c r="H33" s="51">
        <v>1</v>
      </c>
      <c r="I33" s="39">
        <v>2</v>
      </c>
      <c r="J33" s="39"/>
      <c r="K33" s="39">
        <f t="shared" si="1"/>
        <v>2</v>
      </c>
      <c r="L33" s="39"/>
      <c r="M33" s="81"/>
      <c r="N33" s="81"/>
    </row>
    <row r="34" customFormat="1" ht="20.1" customHeight="1" spans="1:14">
      <c r="A34" s="46"/>
      <c r="B34" s="39"/>
      <c r="C34" s="39" t="s">
        <v>84</v>
      </c>
      <c r="D34" s="47" t="s">
        <v>85</v>
      </c>
      <c r="E34" s="47"/>
      <c r="F34" s="47"/>
      <c r="G34" s="39" t="s">
        <v>86</v>
      </c>
      <c r="H34" s="51">
        <v>1</v>
      </c>
      <c r="I34" s="39">
        <v>2</v>
      </c>
      <c r="J34" s="39"/>
      <c r="K34" s="39">
        <f t="shared" si="1"/>
        <v>2</v>
      </c>
      <c r="L34" s="39"/>
      <c r="M34" s="82"/>
      <c r="N34" s="82"/>
    </row>
    <row r="35" customFormat="1" ht="20.1" customHeight="1" spans="1:14">
      <c r="A35" s="46"/>
      <c r="B35" s="39"/>
      <c r="C35" s="39"/>
      <c r="D35" s="48" t="s">
        <v>87</v>
      </c>
      <c r="E35" s="49"/>
      <c r="F35" s="50"/>
      <c r="G35" s="39" t="s">
        <v>88</v>
      </c>
      <c r="H35" s="51">
        <v>1</v>
      </c>
      <c r="I35" s="68">
        <v>2</v>
      </c>
      <c r="J35" s="69"/>
      <c r="K35" s="39">
        <f t="shared" si="1"/>
        <v>2</v>
      </c>
      <c r="L35" s="39"/>
      <c r="M35" s="83"/>
      <c r="N35" s="84"/>
    </row>
    <row r="36" customFormat="1" ht="20.1" customHeight="1" spans="1:14">
      <c r="A36" s="46"/>
      <c r="B36" s="39"/>
      <c r="C36" s="39"/>
      <c r="D36" s="48" t="s">
        <v>89</v>
      </c>
      <c r="E36" s="49"/>
      <c r="F36" s="50"/>
      <c r="G36" s="39" t="s">
        <v>68</v>
      </c>
      <c r="H36" s="51">
        <v>1</v>
      </c>
      <c r="I36" s="68">
        <v>2</v>
      </c>
      <c r="J36" s="69"/>
      <c r="K36" s="39">
        <f t="shared" si="1"/>
        <v>2</v>
      </c>
      <c r="L36" s="39"/>
      <c r="M36" s="59"/>
      <c r="N36" s="85"/>
    </row>
    <row r="37" customFormat="1" ht="30" customHeight="1" spans="1:14">
      <c r="A37" s="46"/>
      <c r="B37" s="39"/>
      <c r="C37" s="39"/>
      <c r="D37" s="48" t="s">
        <v>90</v>
      </c>
      <c r="E37" s="49"/>
      <c r="F37" s="50"/>
      <c r="G37" s="56">
        <v>1</v>
      </c>
      <c r="H37" s="51">
        <v>1</v>
      </c>
      <c r="I37" s="68">
        <v>2</v>
      </c>
      <c r="J37" s="69"/>
      <c r="K37" s="39">
        <f t="shared" si="1"/>
        <v>2</v>
      </c>
      <c r="L37" s="39"/>
      <c r="M37" s="59"/>
      <c r="N37" s="85"/>
    </row>
    <row r="38" customFormat="1" ht="20.1" customHeight="1" spans="1:14">
      <c r="A38" s="46"/>
      <c r="B38" s="39"/>
      <c r="C38" s="39"/>
      <c r="D38" s="48" t="s">
        <v>91</v>
      </c>
      <c r="E38" s="49"/>
      <c r="F38" s="50"/>
      <c r="G38" s="39" t="s">
        <v>92</v>
      </c>
      <c r="H38" s="51">
        <v>1</v>
      </c>
      <c r="I38" s="68">
        <v>2</v>
      </c>
      <c r="J38" s="69"/>
      <c r="K38" s="39">
        <f t="shared" si="1"/>
        <v>2</v>
      </c>
      <c r="L38" s="39"/>
      <c r="M38" s="59"/>
      <c r="N38" s="85"/>
    </row>
    <row r="39" customFormat="1" ht="20.1" customHeight="1" spans="1:14">
      <c r="A39" s="46"/>
      <c r="B39" s="39"/>
      <c r="C39" s="39"/>
      <c r="D39" s="47" t="s">
        <v>93</v>
      </c>
      <c r="E39" s="47"/>
      <c r="F39" s="47"/>
      <c r="G39" s="39" t="s">
        <v>86</v>
      </c>
      <c r="H39" s="51">
        <v>1</v>
      </c>
      <c r="I39" s="39">
        <v>2</v>
      </c>
      <c r="J39" s="39"/>
      <c r="K39" s="39">
        <f t="shared" si="1"/>
        <v>2</v>
      </c>
      <c r="L39" s="39"/>
      <c r="M39" s="82"/>
      <c r="N39" s="82"/>
    </row>
    <row r="40" customFormat="1" ht="41.1" customHeight="1" spans="1:14">
      <c r="A40" s="46"/>
      <c r="B40" s="39" t="s">
        <v>94</v>
      </c>
      <c r="C40" s="39" t="s">
        <v>95</v>
      </c>
      <c r="D40" s="47" t="s">
        <v>96</v>
      </c>
      <c r="E40" s="47"/>
      <c r="F40" s="47"/>
      <c r="G40" s="39" t="s">
        <v>97</v>
      </c>
      <c r="H40" s="51">
        <v>0.9</v>
      </c>
      <c r="I40" s="39">
        <v>10</v>
      </c>
      <c r="J40" s="39"/>
      <c r="K40" s="86">
        <v>10</v>
      </c>
      <c r="L40" s="86"/>
      <c r="M40" s="82"/>
      <c r="N40" s="82"/>
    </row>
    <row r="41" customFormat="1" ht="20.1" customHeight="1" spans="1:14">
      <c r="A41" s="57" t="s">
        <v>98</v>
      </c>
      <c r="B41" s="57"/>
      <c r="C41" s="57"/>
      <c r="D41" s="57"/>
      <c r="E41" s="57"/>
      <c r="F41" s="57"/>
      <c r="G41" s="57"/>
      <c r="H41" s="57"/>
      <c r="I41" s="57">
        <f>SUM(I13:J40)+J6</f>
        <v>100</v>
      </c>
      <c r="J41" s="57"/>
      <c r="K41" s="87">
        <f>SUM(K13:L40)+N6</f>
        <v>82.9375704581891</v>
      </c>
      <c r="L41" s="87"/>
      <c r="M41" s="88"/>
      <c r="N41" s="88"/>
    </row>
    <row r="42" customFormat="1" ht="20.1" customHeight="1" spans="1:14">
      <c r="A42" s="58" t="s">
        <v>99</v>
      </c>
      <c r="B42" s="59" t="s">
        <v>100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85"/>
    </row>
    <row r="43" customFormat="1" ht="20.1" customHeight="1" spans="1:14">
      <c r="A43" s="61" t="s">
        <v>101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customFormat="1" ht="51" customHeight="1" spans="1:14">
      <c r="A44" s="61" t="s">
        <v>102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customFormat="1" ht="42" customHeight="1" spans="1:14">
      <c r="A45" s="61" t="s">
        <v>103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</sheetData>
  <mergeCells count="16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0:A11"/>
    <mergeCell ref="A12:A40"/>
    <mergeCell ref="B13:B26"/>
    <mergeCell ref="B27:B39"/>
    <mergeCell ref="C13:C19"/>
    <mergeCell ref="C20:C22"/>
    <mergeCell ref="C23:C26"/>
    <mergeCell ref="C27:C33"/>
    <mergeCell ref="C34:C39"/>
    <mergeCell ref="E4:E5"/>
    <mergeCell ref="N4:N5"/>
    <mergeCell ref="A4:B9"/>
    <mergeCell ref="C4:D5"/>
    <mergeCell ref="F4:G5"/>
    <mergeCell ref="H4:I5"/>
    <mergeCell ref="J4:K5"/>
    <mergeCell ref="L4:M5"/>
    <mergeCell ref="M13:N1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workbookViewId="0">
      <selection activeCell="L9" sqref="L9:M9"/>
    </sheetView>
  </sheetViews>
  <sheetFormatPr defaultColWidth="9" defaultRowHeight="13.5"/>
  <cols>
    <col min="1" max="1" width="5.25" customWidth="1"/>
    <col min="3" max="3" width="8.375" customWidth="1"/>
    <col min="4" max="4" width="10.25" customWidth="1"/>
    <col min="5" max="5" width="13.875" customWidth="1"/>
    <col min="6" max="6" width="2.375" customWidth="1"/>
    <col min="7" max="7" width="8" customWidth="1"/>
    <col min="8" max="8" width="12.375" customWidth="1"/>
    <col min="9" max="9" width="6.875" customWidth="1"/>
    <col min="10" max="10" width="4.125" customWidth="1"/>
    <col min="11" max="11" width="8" customWidth="1"/>
    <col min="12" max="12" width="6.75" customWidth="1"/>
    <col min="13" max="13" width="6.875" customWidth="1"/>
    <col min="14" max="14" width="6.375" customWidth="1"/>
  </cols>
  <sheetData>
    <row r="1" customFormat="1" ht="45" customHeight="1" spans="1:1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customFormat="1" ht="20.1" customHeight="1" spans="1:14">
      <c r="A2" s="38" t="s">
        <v>1</v>
      </c>
      <c r="B2" s="38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customFormat="1" ht="20.1" customHeight="1" spans="1:14">
      <c r="A3" s="39" t="s">
        <v>3</v>
      </c>
      <c r="B3" s="39"/>
      <c r="C3" s="40" t="s">
        <v>104</v>
      </c>
      <c r="D3" s="40"/>
      <c r="E3" s="40"/>
      <c r="F3" s="40"/>
      <c r="G3" s="40"/>
      <c r="H3" s="39" t="s">
        <v>5</v>
      </c>
      <c r="I3" s="39"/>
      <c r="J3" s="40" t="s">
        <v>6</v>
      </c>
      <c r="K3" s="40"/>
      <c r="L3" s="40"/>
      <c r="M3" s="40"/>
      <c r="N3" s="40"/>
    </row>
    <row r="4" customFormat="1" ht="20.1" customHeight="1" spans="1:14">
      <c r="A4" s="39" t="s">
        <v>7</v>
      </c>
      <c r="B4" s="39"/>
      <c r="C4" s="39"/>
      <c r="D4" s="39"/>
      <c r="E4" s="41" t="s">
        <v>8</v>
      </c>
      <c r="F4" s="41" t="s">
        <v>9</v>
      </c>
      <c r="G4" s="41"/>
      <c r="H4" s="41" t="s">
        <v>10</v>
      </c>
      <c r="I4" s="41"/>
      <c r="J4" s="41" t="s">
        <v>11</v>
      </c>
      <c r="K4" s="41"/>
      <c r="L4" s="41" t="s">
        <v>12</v>
      </c>
      <c r="M4" s="41"/>
      <c r="N4" s="41" t="s">
        <v>13</v>
      </c>
    </row>
    <row r="5" customFormat="1" ht="20.1" customHeight="1" spans="1:14">
      <c r="A5" s="39"/>
      <c r="B5" s="39"/>
      <c r="C5" s="39"/>
      <c r="D5" s="39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customFormat="1" ht="20.1" customHeight="1" spans="1:14">
      <c r="A6" s="39"/>
      <c r="B6" s="39"/>
      <c r="C6" s="42" t="s">
        <v>14</v>
      </c>
      <c r="D6" s="42"/>
      <c r="E6" s="41">
        <v>1300</v>
      </c>
      <c r="F6" s="41">
        <v>1395.13</v>
      </c>
      <c r="G6" s="41"/>
      <c r="H6" s="41">
        <v>1072.33</v>
      </c>
      <c r="I6" s="41"/>
      <c r="J6" s="41">
        <v>10</v>
      </c>
      <c r="K6" s="41"/>
      <c r="L6" s="52">
        <f>H6/F6</f>
        <v>0.768623712485575</v>
      </c>
      <c r="M6" s="41"/>
      <c r="N6" s="62">
        <f>L6*J6</f>
        <v>7.68623712485575</v>
      </c>
    </row>
    <row r="7" customFormat="1" ht="20.1" customHeight="1" spans="1:14">
      <c r="A7" s="39"/>
      <c r="B7" s="39"/>
      <c r="C7" s="39" t="s">
        <v>15</v>
      </c>
      <c r="D7" s="39"/>
      <c r="E7" s="41">
        <v>1300</v>
      </c>
      <c r="F7" s="41">
        <v>1300</v>
      </c>
      <c r="G7" s="41"/>
      <c r="H7" s="41">
        <f>H6-H8</f>
        <v>977.2</v>
      </c>
      <c r="I7" s="41"/>
      <c r="J7" s="41" t="s">
        <v>16</v>
      </c>
      <c r="K7" s="41"/>
      <c r="L7" s="41" t="s">
        <v>16</v>
      </c>
      <c r="M7" s="41"/>
      <c r="N7" s="41" t="s">
        <v>16</v>
      </c>
    </row>
    <row r="8" customFormat="1" ht="20.1" customHeight="1" spans="1:14">
      <c r="A8" s="39"/>
      <c r="B8" s="39"/>
      <c r="C8" s="39" t="s">
        <v>17</v>
      </c>
      <c r="D8" s="39"/>
      <c r="E8" s="41">
        <v>0</v>
      </c>
      <c r="F8" s="41">
        <v>95.13</v>
      </c>
      <c r="G8" s="41"/>
      <c r="H8" s="41">
        <v>95.13</v>
      </c>
      <c r="I8" s="41"/>
      <c r="J8" s="41" t="s">
        <v>16</v>
      </c>
      <c r="K8" s="41"/>
      <c r="L8" s="41" t="s">
        <v>16</v>
      </c>
      <c r="M8" s="41"/>
      <c r="N8" s="41" t="s">
        <v>16</v>
      </c>
    </row>
    <row r="9" customFormat="1" ht="20.1" customHeight="1" spans="1:14">
      <c r="A9" s="39"/>
      <c r="B9" s="39"/>
      <c r="C9" s="39" t="s">
        <v>18</v>
      </c>
      <c r="D9" s="39"/>
      <c r="E9" s="41">
        <v>0</v>
      </c>
      <c r="F9" s="41">
        <v>0</v>
      </c>
      <c r="G9" s="41"/>
      <c r="H9" s="41">
        <v>0</v>
      </c>
      <c r="I9" s="41"/>
      <c r="J9" s="41" t="s">
        <v>16</v>
      </c>
      <c r="K9" s="41"/>
      <c r="L9" s="41" t="s">
        <v>16</v>
      </c>
      <c r="M9" s="41"/>
      <c r="N9" s="41" t="s">
        <v>16</v>
      </c>
    </row>
    <row r="10" customFormat="1" ht="20.1" customHeight="1" spans="1:14">
      <c r="A10" s="43" t="s">
        <v>19</v>
      </c>
      <c r="B10" s="43" t="s">
        <v>20</v>
      </c>
      <c r="C10" s="43"/>
      <c r="D10" s="43"/>
      <c r="E10" s="43"/>
      <c r="F10" s="43"/>
      <c r="G10" s="43"/>
      <c r="H10" s="43" t="s">
        <v>21</v>
      </c>
      <c r="I10" s="43"/>
      <c r="J10" s="43"/>
      <c r="K10" s="43"/>
      <c r="L10" s="43"/>
      <c r="M10" s="43"/>
      <c r="N10" s="43"/>
    </row>
    <row r="11" customFormat="1" ht="103" customHeight="1" spans="1:14">
      <c r="A11" s="43"/>
      <c r="B11" s="44" t="s">
        <v>22</v>
      </c>
      <c r="C11" s="44"/>
      <c r="D11" s="44"/>
      <c r="E11" s="44"/>
      <c r="F11" s="44"/>
      <c r="G11" s="44"/>
      <c r="H11" s="45" t="s">
        <v>23</v>
      </c>
      <c r="I11" s="45"/>
      <c r="J11" s="45"/>
      <c r="K11" s="45"/>
      <c r="L11" s="45"/>
      <c r="M11" s="45"/>
      <c r="N11" s="45"/>
    </row>
    <row r="12" customFormat="1" ht="39" customHeight="1" spans="1:14">
      <c r="A12" s="46" t="s">
        <v>24</v>
      </c>
      <c r="B12" s="39" t="s">
        <v>25</v>
      </c>
      <c r="C12" s="39" t="s">
        <v>26</v>
      </c>
      <c r="D12" s="39" t="s">
        <v>27</v>
      </c>
      <c r="E12" s="39"/>
      <c r="F12" s="39"/>
      <c r="G12" s="39" t="s">
        <v>28</v>
      </c>
      <c r="H12" s="39" t="s">
        <v>29</v>
      </c>
      <c r="I12" s="39" t="s">
        <v>11</v>
      </c>
      <c r="J12" s="39"/>
      <c r="K12" s="39" t="s">
        <v>13</v>
      </c>
      <c r="L12" s="39"/>
      <c r="M12" s="43" t="s">
        <v>30</v>
      </c>
      <c r="N12" s="43"/>
    </row>
    <row r="13" customFormat="1" ht="55" customHeight="1" spans="1:14">
      <c r="A13" s="46"/>
      <c r="B13" s="39" t="s">
        <v>31</v>
      </c>
      <c r="C13" s="39" t="s">
        <v>32</v>
      </c>
      <c r="D13" s="47" t="s">
        <v>33</v>
      </c>
      <c r="E13" s="47"/>
      <c r="F13" s="47"/>
      <c r="G13" s="39" t="s">
        <v>34</v>
      </c>
      <c r="H13" s="41" t="s">
        <v>35</v>
      </c>
      <c r="I13" s="39">
        <v>3</v>
      </c>
      <c r="J13" s="39"/>
      <c r="K13" s="63">
        <f>66.5/72*I13</f>
        <v>2.77083333333333</v>
      </c>
      <c r="L13" s="63"/>
      <c r="M13" s="64" t="s">
        <v>36</v>
      </c>
      <c r="N13" s="65"/>
    </row>
    <row r="14" customFormat="1" ht="78.95" customHeight="1" spans="1:14">
      <c r="A14" s="46"/>
      <c r="B14" s="39"/>
      <c r="C14" s="39"/>
      <c r="D14" s="47" t="s">
        <v>37</v>
      </c>
      <c r="E14" s="47"/>
      <c r="F14" s="47"/>
      <c r="G14" s="39" t="s">
        <v>38</v>
      </c>
      <c r="H14" s="41" t="s">
        <v>39</v>
      </c>
      <c r="I14" s="39">
        <v>3</v>
      </c>
      <c r="J14" s="39"/>
      <c r="K14" s="63">
        <f>57.6/150*I14</f>
        <v>1.152</v>
      </c>
      <c r="L14" s="63"/>
      <c r="M14" s="66"/>
      <c r="N14" s="67"/>
    </row>
    <row r="15" customFormat="1" ht="59.1" customHeight="1" spans="1:14">
      <c r="A15" s="46"/>
      <c r="B15" s="39"/>
      <c r="C15" s="39"/>
      <c r="D15" s="48" t="s">
        <v>40</v>
      </c>
      <c r="E15" s="49"/>
      <c r="F15" s="50"/>
      <c r="G15" s="39" t="s">
        <v>41</v>
      </c>
      <c r="H15" s="41" t="s">
        <v>42</v>
      </c>
      <c r="I15" s="68">
        <v>3</v>
      </c>
      <c r="J15" s="69"/>
      <c r="K15" s="70">
        <f>500/1000*I15</f>
        <v>1.5</v>
      </c>
      <c r="L15" s="70"/>
      <c r="M15" s="66"/>
      <c r="N15" s="67"/>
    </row>
    <row r="16" customFormat="1" ht="37" customHeight="1" spans="1:14">
      <c r="A16" s="46"/>
      <c r="B16" s="39"/>
      <c r="C16" s="39"/>
      <c r="D16" s="48" t="s">
        <v>43</v>
      </c>
      <c r="E16" s="49"/>
      <c r="F16" s="50"/>
      <c r="G16" s="39" t="s">
        <v>44</v>
      </c>
      <c r="H16" s="41" t="s">
        <v>45</v>
      </c>
      <c r="I16" s="68">
        <v>3</v>
      </c>
      <c r="J16" s="69"/>
      <c r="K16" s="71">
        <f>28.6/80*I16</f>
        <v>1.0725</v>
      </c>
      <c r="L16" s="71"/>
      <c r="M16" s="66"/>
      <c r="N16" s="67"/>
    </row>
    <row r="17" customFormat="1" ht="41" customHeight="1" spans="1:14">
      <c r="A17" s="46"/>
      <c r="B17" s="39"/>
      <c r="C17" s="39"/>
      <c r="D17" s="48" t="s">
        <v>46</v>
      </c>
      <c r="E17" s="49"/>
      <c r="F17" s="50"/>
      <c r="G17" s="39" t="s">
        <v>47</v>
      </c>
      <c r="H17" s="41" t="s">
        <v>48</v>
      </c>
      <c r="I17" s="68">
        <v>3</v>
      </c>
      <c r="J17" s="69"/>
      <c r="K17" s="70">
        <f>6000/8000*I17</f>
        <v>2.25</v>
      </c>
      <c r="L17" s="70"/>
      <c r="M17" s="72"/>
      <c r="N17" s="73"/>
    </row>
    <row r="18" customFormat="1" ht="33.75" customHeight="1" spans="1:14">
      <c r="A18" s="46"/>
      <c r="B18" s="39"/>
      <c r="C18" s="39"/>
      <c r="D18" s="48" t="s">
        <v>49</v>
      </c>
      <c r="E18" s="49"/>
      <c r="F18" s="50"/>
      <c r="G18" s="39" t="s">
        <v>50</v>
      </c>
      <c r="H18" s="41" t="s">
        <v>51</v>
      </c>
      <c r="I18" s="68">
        <v>3</v>
      </c>
      <c r="J18" s="69"/>
      <c r="K18" s="70">
        <f>I18</f>
        <v>3</v>
      </c>
      <c r="L18" s="70"/>
      <c r="M18" s="74"/>
      <c r="N18" s="75"/>
    </row>
    <row r="19" customFormat="1" ht="194" customHeight="1" spans="1:14">
      <c r="A19" s="46"/>
      <c r="B19" s="39"/>
      <c r="C19" s="39"/>
      <c r="D19" s="47" t="s">
        <v>52</v>
      </c>
      <c r="E19" s="47"/>
      <c r="F19" s="47"/>
      <c r="G19" s="89" t="s">
        <v>53</v>
      </c>
      <c r="H19" s="41" t="s">
        <v>54</v>
      </c>
      <c r="I19" s="39">
        <v>3</v>
      </c>
      <c r="J19" s="39"/>
      <c r="K19" s="63">
        <f>0.8/25*I19</f>
        <v>0.096</v>
      </c>
      <c r="L19" s="63"/>
      <c r="M19" s="76" t="s">
        <v>55</v>
      </c>
      <c r="N19" s="76"/>
    </row>
    <row r="20" customFormat="1" ht="20.1" customHeight="1" spans="1:14">
      <c r="A20" s="46"/>
      <c r="B20" s="39"/>
      <c r="C20" s="39" t="s">
        <v>56</v>
      </c>
      <c r="D20" s="47" t="s">
        <v>57</v>
      </c>
      <c r="E20" s="47"/>
      <c r="F20" s="47"/>
      <c r="G20" s="39" t="s">
        <v>58</v>
      </c>
      <c r="H20" s="51">
        <v>1</v>
      </c>
      <c r="I20" s="39">
        <v>6</v>
      </c>
      <c r="J20" s="39"/>
      <c r="K20" s="39">
        <f t="shared" ref="K20:K26" si="0">H20*I20</f>
        <v>6</v>
      </c>
      <c r="L20" s="39"/>
      <c r="M20" s="45"/>
      <c r="N20" s="45"/>
    </row>
    <row r="21" customFormat="1" ht="20.1" customHeight="1" spans="1:14">
      <c r="A21" s="46"/>
      <c r="B21" s="39"/>
      <c r="C21" s="39"/>
      <c r="D21" s="47" t="s">
        <v>59</v>
      </c>
      <c r="E21" s="47"/>
      <c r="F21" s="47"/>
      <c r="G21" s="39" t="s">
        <v>58</v>
      </c>
      <c r="H21" s="51">
        <v>1</v>
      </c>
      <c r="I21" s="39">
        <v>6</v>
      </c>
      <c r="J21" s="39"/>
      <c r="K21" s="39">
        <f t="shared" si="0"/>
        <v>6</v>
      </c>
      <c r="L21" s="39"/>
      <c r="M21" s="45"/>
      <c r="N21" s="45"/>
    </row>
    <row r="22" customFormat="1" ht="20.1" customHeight="1" spans="1:14">
      <c r="A22" s="46"/>
      <c r="B22" s="39"/>
      <c r="C22" s="39"/>
      <c r="D22" s="47" t="s">
        <v>60</v>
      </c>
      <c r="E22" s="47"/>
      <c r="F22" s="47"/>
      <c r="G22" s="39" t="s">
        <v>58</v>
      </c>
      <c r="H22" s="51">
        <v>1</v>
      </c>
      <c r="I22" s="39">
        <v>6</v>
      </c>
      <c r="J22" s="39"/>
      <c r="K22" s="39">
        <f t="shared" si="0"/>
        <v>6</v>
      </c>
      <c r="L22" s="39"/>
      <c r="M22" s="76"/>
      <c r="N22" s="76"/>
    </row>
    <row r="23" customFormat="1" ht="20.1" customHeight="1" spans="1:14">
      <c r="A23" s="46"/>
      <c r="B23" s="39"/>
      <c r="C23" s="39" t="s">
        <v>61</v>
      </c>
      <c r="D23" s="47" t="s">
        <v>62</v>
      </c>
      <c r="E23" s="47"/>
      <c r="F23" s="47"/>
      <c r="G23" s="39" t="s">
        <v>63</v>
      </c>
      <c r="H23" s="51">
        <v>1</v>
      </c>
      <c r="I23" s="39">
        <v>3</v>
      </c>
      <c r="J23" s="39"/>
      <c r="K23" s="39">
        <f t="shared" si="0"/>
        <v>3</v>
      </c>
      <c r="L23" s="39"/>
      <c r="M23" s="45"/>
      <c r="N23" s="45"/>
    </row>
    <row r="24" customFormat="1" ht="20.1" customHeight="1" spans="1:14">
      <c r="A24" s="46"/>
      <c r="B24" s="39"/>
      <c r="C24" s="39"/>
      <c r="D24" s="47" t="s">
        <v>64</v>
      </c>
      <c r="E24" s="47"/>
      <c r="F24" s="47"/>
      <c r="G24" s="39" t="s">
        <v>63</v>
      </c>
      <c r="H24" s="51">
        <v>1</v>
      </c>
      <c r="I24" s="39">
        <v>3</v>
      </c>
      <c r="J24" s="39"/>
      <c r="K24" s="39">
        <f t="shared" si="0"/>
        <v>3</v>
      </c>
      <c r="L24" s="39"/>
      <c r="M24" s="45"/>
      <c r="N24" s="45"/>
    </row>
    <row r="25" customFormat="1" ht="20.1" customHeight="1" spans="1:14">
      <c r="A25" s="46"/>
      <c r="B25" s="39"/>
      <c r="C25" s="39"/>
      <c r="D25" s="47" t="s">
        <v>65</v>
      </c>
      <c r="E25" s="47"/>
      <c r="F25" s="47"/>
      <c r="G25" s="39" t="s">
        <v>66</v>
      </c>
      <c r="H25" s="51">
        <v>1</v>
      </c>
      <c r="I25" s="39">
        <v>3</v>
      </c>
      <c r="J25" s="39"/>
      <c r="K25" s="39">
        <f t="shared" si="0"/>
        <v>3</v>
      </c>
      <c r="L25" s="39"/>
      <c r="M25" s="76"/>
      <c r="N25" s="76"/>
    </row>
    <row r="26" customFormat="1" ht="20.1" customHeight="1" spans="1:14">
      <c r="A26" s="46"/>
      <c r="B26" s="39"/>
      <c r="C26" s="39"/>
      <c r="D26" s="47" t="s">
        <v>67</v>
      </c>
      <c r="E26" s="47"/>
      <c r="F26" s="47"/>
      <c r="G26" s="39" t="s">
        <v>68</v>
      </c>
      <c r="H26" s="51">
        <v>1</v>
      </c>
      <c r="I26" s="39">
        <v>2</v>
      </c>
      <c r="J26" s="39"/>
      <c r="K26" s="39">
        <f t="shared" si="0"/>
        <v>2</v>
      </c>
      <c r="L26" s="39"/>
      <c r="M26" s="45"/>
      <c r="N26" s="45"/>
    </row>
    <row r="27" customFormat="1" ht="91.5" customHeight="1" spans="1:14">
      <c r="A27" s="46"/>
      <c r="B27" s="39" t="s">
        <v>69</v>
      </c>
      <c r="C27" s="39" t="s">
        <v>70</v>
      </c>
      <c r="D27" s="47" t="s">
        <v>71</v>
      </c>
      <c r="E27" s="47"/>
      <c r="F27" s="47"/>
      <c r="G27" s="39" t="s">
        <v>72</v>
      </c>
      <c r="H27" s="51">
        <f>(57.6-164)/164</f>
        <v>-0.648780487804878</v>
      </c>
      <c r="I27" s="39">
        <v>3</v>
      </c>
      <c r="J27" s="39"/>
      <c r="K27" s="77">
        <v>1.5</v>
      </c>
      <c r="L27" s="77"/>
      <c r="M27" s="78" t="s">
        <v>73</v>
      </c>
      <c r="N27" s="45"/>
    </row>
    <row r="28" customFormat="1" ht="20.1" customHeight="1" spans="1:14">
      <c r="A28" s="46"/>
      <c r="B28" s="39"/>
      <c r="C28" s="39"/>
      <c r="D28" s="47" t="s">
        <v>74</v>
      </c>
      <c r="E28" s="47"/>
      <c r="F28" s="47"/>
      <c r="G28" s="39" t="s">
        <v>72</v>
      </c>
      <c r="H28" s="52">
        <f>28.6/481.05</f>
        <v>0.0594532792848976</v>
      </c>
      <c r="I28" s="39">
        <v>3</v>
      </c>
      <c r="J28" s="39"/>
      <c r="K28" s="41">
        <v>3</v>
      </c>
      <c r="L28" s="41"/>
      <c r="M28" s="45"/>
      <c r="N28" s="45"/>
    </row>
    <row r="29" customFormat="1" ht="173.25" customHeight="1" spans="1:14">
      <c r="A29" s="46"/>
      <c r="B29" s="39"/>
      <c r="C29" s="39"/>
      <c r="D29" s="47" t="s">
        <v>75</v>
      </c>
      <c r="E29" s="47"/>
      <c r="F29" s="47"/>
      <c r="G29" s="39" t="s">
        <v>72</v>
      </c>
      <c r="H29" s="53">
        <f>11.05/470</f>
        <v>0.0235106382978723</v>
      </c>
      <c r="I29" s="39">
        <v>3</v>
      </c>
      <c r="J29" s="39"/>
      <c r="K29" s="41">
        <f>2.35/5*I29</f>
        <v>1.41</v>
      </c>
      <c r="L29" s="41"/>
      <c r="M29" s="45" t="s">
        <v>76</v>
      </c>
      <c r="N29" s="45"/>
    </row>
    <row r="30" customFormat="1" ht="84" customHeight="1" spans="1:14">
      <c r="A30" s="46"/>
      <c r="B30" s="39"/>
      <c r="C30" s="39"/>
      <c r="D30" s="47" t="s">
        <v>77</v>
      </c>
      <c r="E30" s="47"/>
      <c r="F30" s="47"/>
      <c r="G30" s="39" t="s">
        <v>72</v>
      </c>
      <c r="H30" s="54">
        <f>(6000-9960)/9960</f>
        <v>-0.397590361445783</v>
      </c>
      <c r="I30" s="39">
        <v>3</v>
      </c>
      <c r="J30" s="39"/>
      <c r="K30" s="77">
        <v>1.5</v>
      </c>
      <c r="L30" s="77"/>
      <c r="M30" s="79" t="s">
        <v>78</v>
      </c>
      <c r="N30" s="80"/>
    </row>
    <row r="31" customFormat="1" ht="165" customHeight="1" spans="1:14">
      <c r="A31" s="46"/>
      <c r="B31" s="39"/>
      <c r="C31" s="39"/>
      <c r="D31" s="47" t="s">
        <v>79</v>
      </c>
      <c r="E31" s="47"/>
      <c r="F31" s="47"/>
      <c r="G31" s="39" t="s">
        <v>72</v>
      </c>
      <c r="H31" s="51">
        <f>(159-186)/186</f>
        <v>-0.145161290322581</v>
      </c>
      <c r="I31" s="39">
        <v>2</v>
      </c>
      <c r="J31" s="39"/>
      <c r="K31" s="41">
        <v>1</v>
      </c>
      <c r="L31" s="41"/>
      <c r="M31" s="79" t="s">
        <v>80</v>
      </c>
      <c r="N31" s="80"/>
    </row>
    <row r="32" customFormat="1" ht="20.1" customHeight="1" spans="1:14">
      <c r="A32" s="46"/>
      <c r="B32" s="39"/>
      <c r="C32" s="39"/>
      <c r="D32" s="47" t="s">
        <v>81</v>
      </c>
      <c r="E32" s="47"/>
      <c r="F32" s="47"/>
      <c r="G32" s="55" t="s">
        <v>82</v>
      </c>
      <c r="H32" s="51">
        <v>1</v>
      </c>
      <c r="I32" s="39">
        <v>2</v>
      </c>
      <c r="J32" s="39"/>
      <c r="K32" s="39">
        <f t="shared" ref="K32:K39" si="1">H32*I32</f>
        <v>2</v>
      </c>
      <c r="L32" s="39"/>
      <c r="M32" s="81"/>
      <c r="N32" s="81"/>
    </row>
    <row r="33" customFormat="1" ht="20.1" customHeight="1" spans="1:14">
      <c r="A33" s="46"/>
      <c r="B33" s="39"/>
      <c r="C33" s="39"/>
      <c r="D33" s="47" t="s">
        <v>83</v>
      </c>
      <c r="E33" s="47"/>
      <c r="F33" s="47"/>
      <c r="G33" s="39" t="s">
        <v>82</v>
      </c>
      <c r="H33" s="51">
        <v>1</v>
      </c>
      <c r="I33" s="39">
        <v>2</v>
      </c>
      <c r="J33" s="39"/>
      <c r="K33" s="39">
        <f t="shared" si="1"/>
        <v>2</v>
      </c>
      <c r="L33" s="39"/>
      <c r="M33" s="81"/>
      <c r="N33" s="81"/>
    </row>
    <row r="34" customFormat="1" ht="20.1" customHeight="1" spans="1:14">
      <c r="A34" s="46"/>
      <c r="B34" s="39"/>
      <c r="C34" s="39" t="s">
        <v>84</v>
      </c>
      <c r="D34" s="47" t="s">
        <v>85</v>
      </c>
      <c r="E34" s="47"/>
      <c r="F34" s="47"/>
      <c r="G34" s="39" t="s">
        <v>86</v>
      </c>
      <c r="H34" s="51">
        <v>1</v>
      </c>
      <c r="I34" s="39">
        <v>2</v>
      </c>
      <c r="J34" s="39"/>
      <c r="K34" s="39">
        <f t="shared" si="1"/>
        <v>2</v>
      </c>
      <c r="L34" s="39"/>
      <c r="M34" s="82"/>
      <c r="N34" s="82"/>
    </row>
    <row r="35" customFormat="1" ht="20.1" customHeight="1" spans="1:14">
      <c r="A35" s="46"/>
      <c r="B35" s="39"/>
      <c r="C35" s="39"/>
      <c r="D35" s="48" t="s">
        <v>87</v>
      </c>
      <c r="E35" s="49"/>
      <c r="F35" s="50"/>
      <c r="G35" s="39" t="s">
        <v>88</v>
      </c>
      <c r="H35" s="51">
        <v>1</v>
      </c>
      <c r="I35" s="68">
        <v>2</v>
      </c>
      <c r="J35" s="69"/>
      <c r="K35" s="39">
        <f t="shared" si="1"/>
        <v>2</v>
      </c>
      <c r="L35" s="39"/>
      <c r="M35" s="83"/>
      <c r="N35" s="84"/>
    </row>
    <row r="36" customFormat="1" ht="20.1" customHeight="1" spans="1:14">
      <c r="A36" s="46"/>
      <c r="B36" s="39"/>
      <c r="C36" s="39"/>
      <c r="D36" s="48" t="s">
        <v>89</v>
      </c>
      <c r="E36" s="49"/>
      <c r="F36" s="50"/>
      <c r="G36" s="39" t="s">
        <v>68</v>
      </c>
      <c r="H36" s="51">
        <v>1</v>
      </c>
      <c r="I36" s="68">
        <v>2</v>
      </c>
      <c r="J36" s="69"/>
      <c r="K36" s="39">
        <f t="shared" si="1"/>
        <v>2</v>
      </c>
      <c r="L36" s="39"/>
      <c r="M36" s="59"/>
      <c r="N36" s="85"/>
    </row>
    <row r="37" customFormat="1" ht="30" customHeight="1" spans="1:14">
      <c r="A37" s="46"/>
      <c r="B37" s="39"/>
      <c r="C37" s="39"/>
      <c r="D37" s="48" t="s">
        <v>90</v>
      </c>
      <c r="E37" s="49"/>
      <c r="F37" s="50"/>
      <c r="G37" s="56">
        <v>1</v>
      </c>
      <c r="H37" s="51">
        <v>1</v>
      </c>
      <c r="I37" s="68">
        <v>2</v>
      </c>
      <c r="J37" s="69"/>
      <c r="K37" s="39">
        <f t="shared" si="1"/>
        <v>2</v>
      </c>
      <c r="L37" s="39"/>
      <c r="M37" s="59"/>
      <c r="N37" s="85"/>
    </row>
    <row r="38" customFormat="1" ht="20.1" customHeight="1" spans="1:14">
      <c r="A38" s="46"/>
      <c r="B38" s="39"/>
      <c r="C38" s="39"/>
      <c r="D38" s="48" t="s">
        <v>91</v>
      </c>
      <c r="E38" s="49"/>
      <c r="F38" s="50"/>
      <c r="G38" s="39" t="s">
        <v>92</v>
      </c>
      <c r="H38" s="51">
        <v>1</v>
      </c>
      <c r="I38" s="68">
        <v>2</v>
      </c>
      <c r="J38" s="69"/>
      <c r="K38" s="39">
        <f t="shared" si="1"/>
        <v>2</v>
      </c>
      <c r="L38" s="39"/>
      <c r="M38" s="59"/>
      <c r="N38" s="85"/>
    </row>
    <row r="39" customFormat="1" ht="20.1" customHeight="1" spans="1:14">
      <c r="A39" s="46"/>
      <c r="B39" s="39"/>
      <c r="C39" s="39"/>
      <c r="D39" s="47" t="s">
        <v>93</v>
      </c>
      <c r="E39" s="47"/>
      <c r="F39" s="47"/>
      <c r="G39" s="39" t="s">
        <v>86</v>
      </c>
      <c r="H39" s="51">
        <v>1</v>
      </c>
      <c r="I39" s="39">
        <v>2</v>
      </c>
      <c r="J39" s="39"/>
      <c r="K39" s="39">
        <f t="shared" si="1"/>
        <v>2</v>
      </c>
      <c r="L39" s="39"/>
      <c r="M39" s="82"/>
      <c r="N39" s="82"/>
    </row>
    <row r="40" customFormat="1" ht="41.1" customHeight="1" spans="1:14">
      <c r="A40" s="46"/>
      <c r="B40" s="39" t="s">
        <v>94</v>
      </c>
      <c r="C40" s="39" t="s">
        <v>95</v>
      </c>
      <c r="D40" s="47" t="s">
        <v>96</v>
      </c>
      <c r="E40" s="47"/>
      <c r="F40" s="47"/>
      <c r="G40" s="39" t="s">
        <v>97</v>
      </c>
      <c r="H40" s="51">
        <v>0.9</v>
      </c>
      <c r="I40" s="39">
        <v>10</v>
      </c>
      <c r="J40" s="39"/>
      <c r="K40" s="86">
        <v>10</v>
      </c>
      <c r="L40" s="86"/>
      <c r="M40" s="82"/>
      <c r="N40" s="82"/>
    </row>
    <row r="41" customFormat="1" ht="20.1" customHeight="1" spans="1:14">
      <c r="A41" s="57" t="s">
        <v>98</v>
      </c>
      <c r="B41" s="57"/>
      <c r="C41" s="57"/>
      <c r="D41" s="57"/>
      <c r="E41" s="57"/>
      <c r="F41" s="57"/>
      <c r="G41" s="57"/>
      <c r="H41" s="57"/>
      <c r="I41" s="57">
        <f>SUM(I13:J40)+J6</f>
        <v>100</v>
      </c>
      <c r="J41" s="57"/>
      <c r="K41" s="87">
        <f>SUM(K13:L40)+N6</f>
        <v>82.9375704581891</v>
      </c>
      <c r="L41" s="87"/>
      <c r="M41" s="88"/>
      <c r="N41" s="88"/>
    </row>
    <row r="42" customFormat="1" ht="20.1" customHeight="1" spans="1:14">
      <c r="A42" s="58" t="s">
        <v>99</v>
      </c>
      <c r="B42" s="59" t="s">
        <v>100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85"/>
    </row>
    <row r="43" customFormat="1" ht="20.1" customHeight="1" spans="1:14">
      <c r="A43" s="61" t="s">
        <v>101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customFormat="1" ht="51" customHeight="1" spans="1:14">
      <c r="A44" s="61" t="s">
        <v>102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customFormat="1" ht="42" customHeight="1" spans="1:14">
      <c r="A45" s="61" t="s">
        <v>103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</sheetData>
  <mergeCells count="16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0:A11"/>
    <mergeCell ref="A12:A40"/>
    <mergeCell ref="B13:B26"/>
    <mergeCell ref="B27:B39"/>
    <mergeCell ref="C13:C19"/>
    <mergeCell ref="C20:C22"/>
    <mergeCell ref="C23:C26"/>
    <mergeCell ref="C27:C33"/>
    <mergeCell ref="C34:C39"/>
    <mergeCell ref="E4:E5"/>
    <mergeCell ref="N4:N5"/>
    <mergeCell ref="A4:B9"/>
    <mergeCell ref="C4:D5"/>
    <mergeCell ref="F4:G5"/>
    <mergeCell ref="H4:I5"/>
    <mergeCell ref="J4:K5"/>
    <mergeCell ref="L4:M5"/>
    <mergeCell ref="M13:N17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F3" sqref="F3:I3"/>
    </sheetView>
  </sheetViews>
  <sheetFormatPr defaultColWidth="9" defaultRowHeight="13.5"/>
  <cols>
    <col min="1" max="1" width="13.3333333333333" style="2" customWidth="1"/>
    <col min="2" max="2" width="7.33333333333333" style="2" customWidth="1"/>
    <col min="3" max="3" width="11" style="2" customWidth="1"/>
    <col min="4" max="4" width="16.775" style="2" customWidth="1"/>
    <col min="5" max="6" width="11.775" style="2" customWidth="1"/>
    <col min="7" max="8" width="6.55833333333333" style="2" customWidth="1"/>
    <col min="9" max="9" width="22.6666666666667" style="2" customWidth="1"/>
    <col min="10" max="16384" width="9" style="2"/>
  </cols>
  <sheetData>
    <row r="1" s="1" customFormat="1" ht="56.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19.2" customHeight="1" spans="1:9">
      <c r="A2" s="4" t="s">
        <v>105</v>
      </c>
      <c r="B2" s="5" t="s">
        <v>106</v>
      </c>
      <c r="C2" s="6"/>
      <c r="D2" s="6"/>
      <c r="E2" s="6"/>
      <c r="F2" s="6"/>
      <c r="G2" s="6"/>
      <c r="H2" s="6"/>
      <c r="I2" s="12"/>
    </row>
    <row r="3" s="2" customFormat="1" ht="21" customHeight="1" spans="1:9">
      <c r="A3" s="4" t="s">
        <v>107</v>
      </c>
      <c r="B3" s="7" t="s">
        <v>104</v>
      </c>
      <c r="C3" s="8"/>
      <c r="D3" s="9"/>
      <c r="E3" s="4" t="s">
        <v>108</v>
      </c>
      <c r="F3" s="10" t="s">
        <v>6</v>
      </c>
      <c r="G3" s="10"/>
      <c r="H3" s="10"/>
      <c r="I3" s="10"/>
    </row>
    <row r="4" s="2" customFormat="1" ht="21" customHeight="1" spans="1:9">
      <c r="A4" s="5" t="s">
        <v>7</v>
      </c>
      <c r="B4" s="6"/>
      <c r="C4" s="6"/>
      <c r="D4" s="6"/>
      <c r="E4" s="6"/>
      <c r="F4" s="6"/>
      <c r="G4" s="6"/>
      <c r="H4" s="6"/>
      <c r="I4" s="12"/>
    </row>
    <row r="5" s="2" customFormat="1" ht="24" customHeight="1" spans="1:9">
      <c r="A5" s="5"/>
      <c r="B5" s="6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109</v>
      </c>
      <c r="H5" s="11"/>
      <c r="I5" s="11" t="s">
        <v>13</v>
      </c>
    </row>
    <row r="6" s="2" customFormat="1" ht="27" customHeight="1" spans="1:9">
      <c r="A6" s="5" t="s">
        <v>14</v>
      </c>
      <c r="B6" s="12"/>
      <c r="C6" s="11" t="s">
        <v>110</v>
      </c>
      <c r="D6" s="11" t="s">
        <v>110</v>
      </c>
      <c r="E6" s="11" t="s">
        <v>110</v>
      </c>
      <c r="F6" s="11" t="s">
        <v>111</v>
      </c>
      <c r="G6" s="11" t="s">
        <v>112</v>
      </c>
      <c r="H6" s="11"/>
      <c r="I6" s="11" t="s">
        <v>111</v>
      </c>
    </row>
    <row r="7" s="2" customFormat="1" ht="27" customHeight="1" spans="1:9">
      <c r="A7" s="5" t="s">
        <v>113</v>
      </c>
      <c r="B7" s="12"/>
      <c r="C7" s="11" t="s">
        <v>110</v>
      </c>
      <c r="D7" s="11" t="s">
        <v>110</v>
      </c>
      <c r="E7" s="11" t="s">
        <v>110</v>
      </c>
      <c r="F7" s="11" t="s">
        <v>114</v>
      </c>
      <c r="G7" s="11" t="s">
        <v>112</v>
      </c>
      <c r="H7" s="11"/>
      <c r="I7" s="11" t="s">
        <v>111</v>
      </c>
    </row>
    <row r="8" s="2" customFormat="1" ht="27" customHeight="1" spans="1:9">
      <c r="A8" s="5" t="s">
        <v>115</v>
      </c>
      <c r="B8" s="12"/>
      <c r="C8" s="11" t="s">
        <v>116</v>
      </c>
      <c r="D8" s="11" t="s">
        <v>116</v>
      </c>
      <c r="E8" s="11" t="s">
        <v>116</v>
      </c>
      <c r="F8" s="11" t="s">
        <v>114</v>
      </c>
      <c r="G8" s="11" t="s">
        <v>117</v>
      </c>
      <c r="H8" s="11"/>
      <c r="I8" s="11" t="s">
        <v>117</v>
      </c>
    </row>
    <row r="9" s="2" customFormat="1" ht="1.95" hidden="1" customHeight="1" spans="1:10">
      <c r="A9" s="5"/>
      <c r="B9" s="6"/>
      <c r="C9" s="13"/>
      <c r="D9" s="13"/>
      <c r="E9" s="13"/>
      <c r="F9" s="13"/>
      <c r="G9" s="6"/>
      <c r="H9" s="6"/>
      <c r="I9" s="13"/>
      <c r="J9" s="35"/>
    </row>
    <row r="10" s="2" customFormat="1" ht="24" customHeight="1" spans="1:9">
      <c r="A10" s="14" t="s">
        <v>19</v>
      </c>
      <c r="B10" s="15" t="s">
        <v>20</v>
      </c>
      <c r="C10" s="16"/>
      <c r="D10" s="16"/>
      <c r="E10" s="17"/>
      <c r="F10" s="18" t="s">
        <v>21</v>
      </c>
      <c r="G10" s="18"/>
      <c r="H10" s="18"/>
      <c r="I10" s="18"/>
    </row>
    <row r="11" s="2" customFormat="1" ht="136.8" customHeight="1" spans="1:9">
      <c r="A11" s="19"/>
      <c r="B11" s="20" t="s">
        <v>118</v>
      </c>
      <c r="C11" s="21"/>
      <c r="D11" s="21"/>
      <c r="E11" s="22"/>
      <c r="F11" s="23" t="s">
        <v>119</v>
      </c>
      <c r="G11" s="23"/>
      <c r="H11" s="23"/>
      <c r="I11" s="23"/>
    </row>
    <row r="12" s="2" customFormat="1" ht="24" customHeight="1" spans="1:9">
      <c r="A12" s="18" t="s">
        <v>25</v>
      </c>
      <c r="B12" s="18" t="s">
        <v>26</v>
      </c>
      <c r="C12" s="18"/>
      <c r="D12" s="18" t="s">
        <v>27</v>
      </c>
      <c r="E12" s="18" t="s">
        <v>28</v>
      </c>
      <c r="F12" s="18" t="s">
        <v>29</v>
      </c>
      <c r="G12" s="18" t="s">
        <v>11</v>
      </c>
      <c r="H12" s="18" t="s">
        <v>13</v>
      </c>
      <c r="I12" s="18" t="s">
        <v>30</v>
      </c>
    </row>
    <row r="13" s="2" customFormat="1" ht="27" customHeight="1" spans="1:9">
      <c r="A13" s="24" t="s">
        <v>31</v>
      </c>
      <c r="B13" s="24" t="s">
        <v>32</v>
      </c>
      <c r="C13" s="24"/>
      <c r="D13" s="25" t="s">
        <v>120</v>
      </c>
      <c r="E13" s="24" t="s">
        <v>121</v>
      </c>
      <c r="F13" s="24" t="s">
        <v>122</v>
      </c>
      <c r="G13" s="24" t="s">
        <v>123</v>
      </c>
      <c r="H13" s="24" t="s">
        <v>123</v>
      </c>
      <c r="I13" s="25" t="s">
        <v>116</v>
      </c>
    </row>
    <row r="14" s="2" customFormat="1" ht="27" customHeight="1" spans="1:9">
      <c r="A14" s="24"/>
      <c r="B14" s="24" t="s">
        <v>56</v>
      </c>
      <c r="C14" s="24"/>
      <c r="D14" s="25" t="s">
        <v>124</v>
      </c>
      <c r="E14" s="24" t="s">
        <v>125</v>
      </c>
      <c r="F14" s="24" t="s">
        <v>122</v>
      </c>
      <c r="G14" s="24" t="s">
        <v>126</v>
      </c>
      <c r="H14" s="24" t="s">
        <v>126</v>
      </c>
      <c r="I14" s="25" t="s">
        <v>116</v>
      </c>
    </row>
    <row r="15" s="2" customFormat="1" ht="27" customHeight="1" spans="1:9">
      <c r="A15" s="24"/>
      <c r="B15" s="24" t="s">
        <v>61</v>
      </c>
      <c r="C15" s="24"/>
      <c r="D15" s="25" t="s">
        <v>127</v>
      </c>
      <c r="E15" s="24" t="s">
        <v>128</v>
      </c>
      <c r="F15" s="24" t="s">
        <v>122</v>
      </c>
      <c r="G15" s="24" t="s">
        <v>126</v>
      </c>
      <c r="H15" s="24" t="s">
        <v>126</v>
      </c>
      <c r="I15" s="25" t="s">
        <v>116</v>
      </c>
    </row>
    <row r="16" s="2" customFormat="1" ht="27" customHeight="1" spans="1:9">
      <c r="A16" s="24"/>
      <c r="B16" s="24" t="s">
        <v>129</v>
      </c>
      <c r="C16" s="24"/>
      <c r="D16" s="25" t="s">
        <v>116</v>
      </c>
      <c r="E16" s="24" t="s">
        <v>116</v>
      </c>
      <c r="F16" s="24" t="s">
        <v>116</v>
      </c>
      <c r="G16" s="24" t="s">
        <v>116</v>
      </c>
      <c r="H16" s="24" t="s">
        <v>116</v>
      </c>
      <c r="I16" s="25" t="s">
        <v>116</v>
      </c>
    </row>
    <row r="17" s="2" customFormat="1" ht="27" customHeight="1" spans="1:9">
      <c r="A17" s="24" t="s">
        <v>130</v>
      </c>
      <c r="B17" s="24" t="s">
        <v>131</v>
      </c>
      <c r="C17" s="24"/>
      <c r="D17" s="25" t="s">
        <v>116</v>
      </c>
      <c r="E17" s="24" t="s">
        <v>116</v>
      </c>
      <c r="F17" s="24" t="s">
        <v>116</v>
      </c>
      <c r="G17" s="24" t="s">
        <v>116</v>
      </c>
      <c r="H17" s="24" t="s">
        <v>116</v>
      </c>
      <c r="I17" s="25" t="s">
        <v>116</v>
      </c>
    </row>
    <row r="18" s="2" customFormat="1" ht="27" customHeight="1" spans="1:9">
      <c r="A18" s="24"/>
      <c r="B18" s="24" t="s">
        <v>70</v>
      </c>
      <c r="C18" s="24"/>
      <c r="D18" s="25" t="s">
        <v>116</v>
      </c>
      <c r="E18" s="24" t="s">
        <v>116</v>
      </c>
      <c r="F18" s="24" t="s">
        <v>116</v>
      </c>
      <c r="G18" s="24" t="s">
        <v>116</v>
      </c>
      <c r="H18" s="24" t="s">
        <v>116</v>
      </c>
      <c r="I18" s="25" t="s">
        <v>116</v>
      </c>
    </row>
    <row r="19" s="2" customFormat="1" ht="27" customHeight="1" spans="1:9">
      <c r="A19" s="24"/>
      <c r="B19" s="24" t="s">
        <v>132</v>
      </c>
      <c r="C19" s="24"/>
      <c r="D19" s="25" t="s">
        <v>133</v>
      </c>
      <c r="E19" s="24" t="s">
        <v>134</v>
      </c>
      <c r="F19" s="24" t="s">
        <v>122</v>
      </c>
      <c r="G19" s="24" t="s">
        <v>135</v>
      </c>
      <c r="H19" s="24" t="s">
        <v>135</v>
      </c>
      <c r="I19" s="25" t="s">
        <v>116</v>
      </c>
    </row>
    <row r="20" s="2" customFormat="1" ht="27" customHeight="1" spans="1:9">
      <c r="A20" s="24"/>
      <c r="B20" s="24" t="s">
        <v>84</v>
      </c>
      <c r="C20" s="24"/>
      <c r="D20" s="25" t="s">
        <v>136</v>
      </c>
      <c r="E20" s="24" t="s">
        <v>125</v>
      </c>
      <c r="F20" s="24" t="s">
        <v>122</v>
      </c>
      <c r="G20" s="24" t="s">
        <v>135</v>
      </c>
      <c r="H20" s="24" t="s">
        <v>135</v>
      </c>
      <c r="I20" s="25" t="s">
        <v>116</v>
      </c>
    </row>
    <row r="21" s="2" customFormat="1" ht="27" customHeight="1" spans="1:9">
      <c r="A21" s="24" t="s">
        <v>94</v>
      </c>
      <c r="B21" s="24" t="s">
        <v>94</v>
      </c>
      <c r="C21" s="24"/>
      <c r="D21" s="25" t="s">
        <v>137</v>
      </c>
      <c r="E21" s="24" t="s">
        <v>138</v>
      </c>
      <c r="F21" s="24" t="s">
        <v>139</v>
      </c>
      <c r="G21" s="24" t="s">
        <v>111</v>
      </c>
      <c r="H21" s="24" t="s">
        <v>111</v>
      </c>
      <c r="I21" s="25" t="s">
        <v>116</v>
      </c>
    </row>
    <row r="22" s="2" customFormat="1" ht="12" hidden="1" customHeight="1" spans="1:9">
      <c r="A22" s="26"/>
      <c r="B22" s="26"/>
      <c r="C22" s="26"/>
      <c r="D22" s="27"/>
      <c r="E22" s="26"/>
      <c r="F22" s="26"/>
      <c r="G22" s="26"/>
      <c r="H22" s="26"/>
      <c r="I22" s="27"/>
    </row>
    <row r="23" s="2" customFormat="1" ht="17.4" customHeight="1" spans="1:9">
      <c r="A23" s="28" t="s">
        <v>98</v>
      </c>
      <c r="B23" s="28"/>
      <c r="C23" s="28"/>
      <c r="D23" s="28"/>
      <c r="E23" s="28"/>
      <c r="F23" s="28"/>
      <c r="G23" s="29">
        <v>100</v>
      </c>
      <c r="H23" s="29" t="s">
        <v>112</v>
      </c>
      <c r="I23" s="25"/>
    </row>
    <row r="24" s="2" customFormat="1" ht="17.4" hidden="1" customHeight="1" spans="1:9">
      <c r="A24" s="28"/>
      <c r="B24" s="28"/>
      <c r="C24" s="28"/>
      <c r="D24" s="28"/>
      <c r="E24" s="28"/>
      <c r="F24" s="28"/>
      <c r="G24" s="30"/>
      <c r="H24" s="31"/>
      <c r="I24" s="36"/>
    </row>
    <row r="25" s="2" customFormat="1" spans="1:9">
      <c r="A25" s="32" t="s">
        <v>99</v>
      </c>
      <c r="B25" s="33" t="s">
        <v>100</v>
      </c>
      <c r="C25" s="33"/>
      <c r="D25" s="33"/>
      <c r="E25" s="33"/>
      <c r="F25" s="33"/>
      <c r="G25" s="33"/>
      <c r="H25" s="33"/>
      <c r="I25" s="33"/>
    </row>
    <row r="26" s="2" customFormat="1" spans="1:9">
      <c r="A26" s="34" t="s">
        <v>101</v>
      </c>
      <c r="B26" s="34"/>
      <c r="C26" s="34"/>
      <c r="D26" s="34"/>
      <c r="E26" s="34"/>
      <c r="F26" s="34"/>
      <c r="G26" s="34"/>
      <c r="H26" s="34"/>
      <c r="I26" s="34"/>
    </row>
    <row r="27" s="2" customFormat="1" ht="48.6" customHeight="1" spans="1:9">
      <c r="A27" s="34" t="s">
        <v>102</v>
      </c>
      <c r="B27" s="34"/>
      <c r="C27" s="34"/>
      <c r="D27" s="34"/>
      <c r="E27" s="34"/>
      <c r="F27" s="34"/>
      <c r="G27" s="34"/>
      <c r="H27" s="34"/>
      <c r="I27" s="34"/>
    </row>
    <row r="28" s="2" customFormat="1" ht="42.6" customHeight="1" spans="1:9">
      <c r="A28" s="34" t="s">
        <v>103</v>
      </c>
      <c r="B28" s="34"/>
      <c r="C28" s="34"/>
      <c r="D28" s="34"/>
      <c r="E28" s="34"/>
      <c r="F28" s="34"/>
      <c r="G28" s="34"/>
      <c r="H28" s="34"/>
      <c r="I28" s="34"/>
    </row>
  </sheetData>
  <mergeCells count="37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F23"/>
    <mergeCell ref="B25:I25"/>
    <mergeCell ref="A26:I26"/>
    <mergeCell ref="A27:I27"/>
    <mergeCell ref="A28:I28"/>
    <mergeCell ref="A10:A11"/>
    <mergeCell ref="A13:A16"/>
    <mergeCell ref="A17:A20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5"/>
  <sheetViews>
    <sheetView workbookViewId="0">
      <selection activeCell="F3" sqref="F3:I3"/>
    </sheetView>
  </sheetViews>
  <sheetFormatPr defaultColWidth="9" defaultRowHeight="13.5"/>
  <cols>
    <col min="1" max="1" width="13.3333333333333" style="2" customWidth="1"/>
    <col min="2" max="2" width="7.33333333333333" style="2" customWidth="1"/>
    <col min="3" max="3" width="11" style="2" customWidth="1"/>
    <col min="4" max="4" width="16.775" style="2" customWidth="1"/>
    <col min="5" max="6" width="11.775" style="2" customWidth="1"/>
    <col min="7" max="8" width="6.55833333333333" style="2" customWidth="1"/>
    <col min="9" max="9" width="22.6666666666667" style="2" customWidth="1"/>
    <col min="10" max="16384" width="9" style="2"/>
  </cols>
  <sheetData>
    <row r="1" s="1" customFormat="1" ht="56.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19.2" customHeight="1" spans="1:9">
      <c r="A2" s="4" t="s">
        <v>105</v>
      </c>
      <c r="B2" s="5" t="s">
        <v>140</v>
      </c>
      <c r="C2" s="6"/>
      <c r="D2" s="6"/>
      <c r="E2" s="6"/>
      <c r="F2" s="6"/>
      <c r="G2" s="6"/>
      <c r="H2" s="6"/>
      <c r="I2" s="12"/>
    </row>
    <row r="3" s="2" customFormat="1" ht="21" customHeight="1" spans="1:9">
      <c r="A3" s="4" t="s">
        <v>107</v>
      </c>
      <c r="B3" s="7" t="s">
        <v>104</v>
      </c>
      <c r="C3" s="8"/>
      <c r="D3" s="9"/>
      <c r="E3" s="4" t="s">
        <v>108</v>
      </c>
      <c r="F3" s="10" t="s">
        <v>6</v>
      </c>
      <c r="G3" s="10"/>
      <c r="H3" s="10"/>
      <c r="I3" s="10"/>
    </row>
    <row r="4" s="2" customFormat="1" ht="21" customHeight="1" spans="1:9">
      <c r="A4" s="5" t="s">
        <v>7</v>
      </c>
      <c r="B4" s="6"/>
      <c r="C4" s="6"/>
      <c r="D4" s="6"/>
      <c r="E4" s="6"/>
      <c r="F4" s="6"/>
      <c r="G4" s="6"/>
      <c r="H4" s="6"/>
      <c r="I4" s="12"/>
    </row>
    <row r="5" s="2" customFormat="1" ht="24" customHeight="1" spans="1:9">
      <c r="A5" s="5"/>
      <c r="B5" s="6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109</v>
      </c>
      <c r="H5" s="11"/>
      <c r="I5" s="11" t="s">
        <v>13</v>
      </c>
    </row>
    <row r="6" s="2" customFormat="1" ht="27" customHeight="1" spans="1:9">
      <c r="A6" s="5" t="s">
        <v>14</v>
      </c>
      <c r="B6" s="12"/>
      <c r="C6" s="11" t="s">
        <v>141</v>
      </c>
      <c r="D6" s="11" t="s">
        <v>142</v>
      </c>
      <c r="E6" s="11" t="s">
        <v>143</v>
      </c>
      <c r="F6" s="11" t="s">
        <v>111</v>
      </c>
      <c r="G6" s="11" t="s">
        <v>144</v>
      </c>
      <c r="H6" s="11"/>
      <c r="I6" s="11" t="s">
        <v>145</v>
      </c>
    </row>
    <row r="7" s="2" customFormat="1" ht="27" customHeight="1" spans="1:9">
      <c r="A7" s="5" t="s">
        <v>113</v>
      </c>
      <c r="B7" s="12"/>
      <c r="C7" s="11" t="s">
        <v>141</v>
      </c>
      <c r="D7" s="11" t="s">
        <v>142</v>
      </c>
      <c r="E7" s="11" t="s">
        <v>143</v>
      </c>
      <c r="F7" s="11" t="s">
        <v>114</v>
      </c>
      <c r="G7" s="11" t="s">
        <v>144</v>
      </c>
      <c r="H7" s="11"/>
      <c r="I7" s="11" t="s">
        <v>145</v>
      </c>
    </row>
    <row r="8" s="2" customFormat="1" ht="27" customHeight="1" spans="1:9">
      <c r="A8" s="5" t="s">
        <v>115</v>
      </c>
      <c r="B8" s="12"/>
      <c r="C8" s="11" t="s">
        <v>116</v>
      </c>
      <c r="D8" s="11" t="s">
        <v>116</v>
      </c>
      <c r="E8" s="11" t="s">
        <v>116</v>
      </c>
      <c r="F8" s="11" t="s">
        <v>114</v>
      </c>
      <c r="G8" s="11" t="s">
        <v>117</v>
      </c>
      <c r="H8" s="11"/>
      <c r="I8" s="11" t="s">
        <v>117</v>
      </c>
    </row>
    <row r="9" s="2" customFormat="1" ht="1.95" hidden="1" customHeight="1" spans="1:10">
      <c r="A9" s="5"/>
      <c r="B9" s="6"/>
      <c r="C9" s="13"/>
      <c r="D9" s="13"/>
      <c r="E9" s="13"/>
      <c r="F9" s="13"/>
      <c r="G9" s="6"/>
      <c r="H9" s="6"/>
      <c r="I9" s="13"/>
      <c r="J9" s="35"/>
    </row>
    <row r="10" s="2" customFormat="1" ht="24" customHeight="1" spans="1:9">
      <c r="A10" s="14" t="s">
        <v>19</v>
      </c>
      <c r="B10" s="15" t="s">
        <v>20</v>
      </c>
      <c r="C10" s="16"/>
      <c r="D10" s="16"/>
      <c r="E10" s="17"/>
      <c r="F10" s="18" t="s">
        <v>21</v>
      </c>
      <c r="G10" s="18"/>
      <c r="H10" s="18"/>
      <c r="I10" s="18"/>
    </row>
    <row r="11" s="2" customFormat="1" ht="99" customHeight="1" spans="1:9">
      <c r="A11" s="19"/>
      <c r="B11" s="20" t="s">
        <v>146</v>
      </c>
      <c r="C11" s="21"/>
      <c r="D11" s="21"/>
      <c r="E11" s="22"/>
      <c r="F11" s="23" t="s">
        <v>147</v>
      </c>
      <c r="G11" s="23"/>
      <c r="H11" s="23"/>
      <c r="I11" s="23"/>
    </row>
    <row r="12" s="2" customFormat="1" ht="24" customHeight="1" spans="1:9">
      <c r="A12" s="18" t="s">
        <v>25</v>
      </c>
      <c r="B12" s="18" t="s">
        <v>26</v>
      </c>
      <c r="C12" s="18"/>
      <c r="D12" s="18" t="s">
        <v>27</v>
      </c>
      <c r="E12" s="18" t="s">
        <v>28</v>
      </c>
      <c r="F12" s="18" t="s">
        <v>29</v>
      </c>
      <c r="G12" s="18" t="s">
        <v>11</v>
      </c>
      <c r="H12" s="18" t="s">
        <v>13</v>
      </c>
      <c r="I12" s="18" t="s">
        <v>30</v>
      </c>
    </row>
    <row r="13" s="2" customFormat="1" ht="38" customHeight="1" spans="1:9">
      <c r="A13" s="24" t="s">
        <v>31</v>
      </c>
      <c r="B13" s="24" t="s">
        <v>32</v>
      </c>
      <c r="C13" s="24"/>
      <c r="D13" s="25" t="s">
        <v>148</v>
      </c>
      <c r="E13" s="24" t="s">
        <v>149</v>
      </c>
      <c r="F13" s="24" t="s">
        <v>150</v>
      </c>
      <c r="G13" s="24" t="s">
        <v>151</v>
      </c>
      <c r="H13" s="24" t="s">
        <v>151</v>
      </c>
      <c r="I13" s="25" t="s">
        <v>152</v>
      </c>
    </row>
    <row r="14" s="2" customFormat="1" ht="27" customHeight="1" spans="1:9">
      <c r="A14" s="24"/>
      <c r="B14" s="24"/>
      <c r="C14" s="24"/>
      <c r="D14" s="25" t="s">
        <v>153</v>
      </c>
      <c r="E14" s="24" t="s">
        <v>154</v>
      </c>
      <c r="F14" s="24" t="s">
        <v>155</v>
      </c>
      <c r="G14" s="24" t="s">
        <v>156</v>
      </c>
      <c r="H14" s="24" t="s">
        <v>156</v>
      </c>
      <c r="I14" s="25" t="s">
        <v>116</v>
      </c>
    </row>
    <row r="15" s="2" customFormat="1" ht="43" customHeight="1" spans="1:9">
      <c r="A15" s="24"/>
      <c r="B15" s="24"/>
      <c r="C15" s="24"/>
      <c r="D15" s="25" t="s">
        <v>157</v>
      </c>
      <c r="E15" s="24" t="s">
        <v>158</v>
      </c>
      <c r="F15" s="24" t="s">
        <v>159</v>
      </c>
      <c r="G15" s="24" t="s">
        <v>156</v>
      </c>
      <c r="H15" s="24" t="s">
        <v>156</v>
      </c>
      <c r="I15" s="25" t="s">
        <v>160</v>
      </c>
    </row>
    <row r="16" s="2" customFormat="1" ht="27" customHeight="1" spans="1:9">
      <c r="A16" s="24"/>
      <c r="B16" s="24" t="s">
        <v>56</v>
      </c>
      <c r="C16" s="24"/>
      <c r="D16" s="25" t="s">
        <v>161</v>
      </c>
      <c r="E16" s="24" t="s">
        <v>125</v>
      </c>
      <c r="F16" s="24" t="s">
        <v>122</v>
      </c>
      <c r="G16" s="24" t="s">
        <v>156</v>
      </c>
      <c r="H16" s="24" t="s">
        <v>156</v>
      </c>
      <c r="I16" s="25" t="s">
        <v>116</v>
      </c>
    </row>
    <row r="17" s="2" customFormat="1" ht="27" customHeight="1" spans="1:9">
      <c r="A17" s="24"/>
      <c r="B17" s="24"/>
      <c r="C17" s="24"/>
      <c r="D17" s="25" t="s">
        <v>162</v>
      </c>
      <c r="E17" s="24" t="s">
        <v>125</v>
      </c>
      <c r="F17" s="24" t="s">
        <v>122</v>
      </c>
      <c r="G17" s="24" t="s">
        <v>156</v>
      </c>
      <c r="H17" s="24" t="s">
        <v>156</v>
      </c>
      <c r="I17" s="25" t="s">
        <v>116</v>
      </c>
    </row>
    <row r="18" s="2" customFormat="1" ht="27" customHeight="1" spans="1:9">
      <c r="A18" s="24"/>
      <c r="B18" s="24" t="s">
        <v>61</v>
      </c>
      <c r="C18" s="24"/>
      <c r="D18" s="25" t="s">
        <v>163</v>
      </c>
      <c r="E18" s="24" t="s">
        <v>128</v>
      </c>
      <c r="F18" s="24" t="s">
        <v>122</v>
      </c>
      <c r="G18" s="24" t="s">
        <v>156</v>
      </c>
      <c r="H18" s="24" t="s">
        <v>156</v>
      </c>
      <c r="I18" s="25" t="s">
        <v>116</v>
      </c>
    </row>
    <row r="19" s="2" customFormat="1" ht="41" customHeight="1" spans="1:9">
      <c r="A19" s="24"/>
      <c r="B19" s="24"/>
      <c r="C19" s="24"/>
      <c r="D19" s="25" t="s">
        <v>164</v>
      </c>
      <c r="E19" s="24" t="s">
        <v>128</v>
      </c>
      <c r="F19" s="24" t="s">
        <v>165</v>
      </c>
      <c r="G19" s="24" t="s">
        <v>156</v>
      </c>
      <c r="H19" s="24" t="s">
        <v>166</v>
      </c>
      <c r="I19" s="25" t="s">
        <v>167</v>
      </c>
    </row>
    <row r="20" s="2" customFormat="1" ht="27" customHeight="1" spans="1:9">
      <c r="A20" s="24"/>
      <c r="B20" s="24" t="s">
        <v>129</v>
      </c>
      <c r="C20" s="24"/>
      <c r="D20" s="25" t="s">
        <v>116</v>
      </c>
      <c r="E20" s="24" t="s">
        <v>116</v>
      </c>
      <c r="F20" s="24" t="s">
        <v>116</v>
      </c>
      <c r="G20" s="24" t="s">
        <v>116</v>
      </c>
      <c r="H20" s="24" t="s">
        <v>116</v>
      </c>
      <c r="I20" s="25" t="s">
        <v>116</v>
      </c>
    </row>
    <row r="21" s="2" customFormat="1" ht="27" customHeight="1" spans="1:9">
      <c r="A21" s="24" t="s">
        <v>130</v>
      </c>
      <c r="B21" s="24" t="s">
        <v>131</v>
      </c>
      <c r="C21" s="24"/>
      <c r="D21" s="25" t="s">
        <v>116</v>
      </c>
      <c r="E21" s="24" t="s">
        <v>116</v>
      </c>
      <c r="F21" s="24" t="s">
        <v>116</v>
      </c>
      <c r="G21" s="24" t="s">
        <v>116</v>
      </c>
      <c r="H21" s="24" t="s">
        <v>116</v>
      </c>
      <c r="I21" s="25" t="s">
        <v>116</v>
      </c>
    </row>
    <row r="22" s="2" customFormat="1" ht="41" customHeight="1" spans="1:9">
      <c r="A22" s="24"/>
      <c r="B22" s="24" t="s">
        <v>70</v>
      </c>
      <c r="C22" s="24"/>
      <c r="D22" s="25" t="s">
        <v>168</v>
      </c>
      <c r="E22" s="24" t="s">
        <v>169</v>
      </c>
      <c r="F22" s="24" t="s">
        <v>165</v>
      </c>
      <c r="G22" s="24" t="s">
        <v>170</v>
      </c>
      <c r="H22" s="24" t="s">
        <v>171</v>
      </c>
      <c r="I22" s="25" t="s">
        <v>172</v>
      </c>
    </row>
    <row r="23" s="2" customFormat="1" ht="147" customHeight="1" spans="1:9">
      <c r="A23" s="24"/>
      <c r="B23" s="24"/>
      <c r="C23" s="24"/>
      <c r="D23" s="25" t="s">
        <v>173</v>
      </c>
      <c r="E23" s="24" t="s">
        <v>174</v>
      </c>
      <c r="F23" s="24" t="s">
        <v>175</v>
      </c>
      <c r="G23" s="24" t="s">
        <v>170</v>
      </c>
      <c r="H23" s="24" t="s">
        <v>176</v>
      </c>
      <c r="I23" s="25" t="s">
        <v>177</v>
      </c>
    </row>
    <row r="24" s="2" customFormat="1" ht="27" customHeight="1" spans="1:9">
      <c r="A24" s="24"/>
      <c r="B24" s="24"/>
      <c r="C24" s="24"/>
      <c r="D24" s="25" t="s">
        <v>178</v>
      </c>
      <c r="E24" s="24" t="s">
        <v>179</v>
      </c>
      <c r="F24" s="24" t="s">
        <v>180</v>
      </c>
      <c r="G24" s="24" t="s">
        <v>170</v>
      </c>
      <c r="H24" s="24" t="s">
        <v>170</v>
      </c>
      <c r="I24" s="25" t="s">
        <v>116</v>
      </c>
    </row>
    <row r="25" s="2" customFormat="1" ht="27" customHeight="1" spans="1:9">
      <c r="A25" s="24"/>
      <c r="B25" s="24" t="s">
        <v>132</v>
      </c>
      <c r="C25" s="24"/>
      <c r="D25" s="25" t="s">
        <v>116</v>
      </c>
      <c r="E25" s="24" t="s">
        <v>116</v>
      </c>
      <c r="F25" s="24" t="s">
        <v>116</v>
      </c>
      <c r="G25" s="24" t="s">
        <v>116</v>
      </c>
      <c r="H25" s="24" t="s">
        <v>116</v>
      </c>
      <c r="I25" s="25" t="s">
        <v>116</v>
      </c>
    </row>
    <row r="26" s="2" customFormat="1" ht="27" customHeight="1" spans="1:9">
      <c r="A26" s="24"/>
      <c r="B26" s="24" t="s">
        <v>84</v>
      </c>
      <c r="C26" s="24"/>
      <c r="D26" s="25" t="s">
        <v>181</v>
      </c>
      <c r="E26" s="24" t="s">
        <v>68</v>
      </c>
      <c r="F26" s="24" t="s">
        <v>122</v>
      </c>
      <c r="G26" s="24" t="s">
        <v>170</v>
      </c>
      <c r="H26" s="24" t="s">
        <v>170</v>
      </c>
      <c r="I26" s="25" t="s">
        <v>116</v>
      </c>
    </row>
    <row r="27" s="2" customFormat="1" ht="27" customHeight="1" spans="1:9">
      <c r="A27" s="24"/>
      <c r="B27" s="24"/>
      <c r="C27" s="24"/>
      <c r="D27" s="25" t="s">
        <v>182</v>
      </c>
      <c r="E27" s="24" t="s">
        <v>125</v>
      </c>
      <c r="F27" s="24" t="s">
        <v>122</v>
      </c>
      <c r="G27" s="24" t="s">
        <v>170</v>
      </c>
      <c r="H27" s="24" t="s">
        <v>170</v>
      </c>
      <c r="I27" s="25" t="s">
        <v>116</v>
      </c>
    </row>
    <row r="28" s="2" customFormat="1" ht="50" customHeight="1" spans="1:9">
      <c r="A28" s="24" t="s">
        <v>94</v>
      </c>
      <c r="B28" s="24" t="s">
        <v>94</v>
      </c>
      <c r="C28" s="24"/>
      <c r="D28" s="25" t="s">
        <v>137</v>
      </c>
      <c r="E28" s="24" t="s">
        <v>183</v>
      </c>
      <c r="F28" s="24" t="s">
        <v>165</v>
      </c>
      <c r="G28" s="24" t="s">
        <v>111</v>
      </c>
      <c r="H28" s="24" t="s">
        <v>184</v>
      </c>
      <c r="I28" s="25" t="s">
        <v>172</v>
      </c>
    </row>
    <row r="29" s="2" customFormat="1" ht="12" hidden="1" customHeight="1" spans="1:9">
      <c r="A29" s="26"/>
      <c r="B29" s="26"/>
      <c r="C29" s="26"/>
      <c r="D29" s="27"/>
      <c r="E29" s="26"/>
      <c r="F29" s="26"/>
      <c r="G29" s="26"/>
      <c r="H29" s="26"/>
      <c r="I29" s="27"/>
    </row>
    <row r="30" s="2" customFormat="1" ht="17.4" customHeight="1" spans="1:9">
      <c r="A30" s="28" t="s">
        <v>98</v>
      </c>
      <c r="B30" s="28"/>
      <c r="C30" s="28"/>
      <c r="D30" s="28"/>
      <c r="E30" s="28"/>
      <c r="F30" s="28"/>
      <c r="G30" s="29">
        <v>100</v>
      </c>
      <c r="H30" s="29" t="s">
        <v>185</v>
      </c>
      <c r="I30" s="25"/>
    </row>
    <row r="31" s="2" customFormat="1" ht="17.4" hidden="1" customHeight="1" spans="1:9">
      <c r="A31" s="28"/>
      <c r="B31" s="28"/>
      <c r="C31" s="28"/>
      <c r="D31" s="28"/>
      <c r="E31" s="28"/>
      <c r="F31" s="28"/>
      <c r="G31" s="30"/>
      <c r="H31" s="31"/>
      <c r="I31" s="36"/>
    </row>
    <row r="32" s="2" customFormat="1" spans="1:9">
      <c r="A32" s="32" t="s">
        <v>99</v>
      </c>
      <c r="B32" s="33" t="s">
        <v>100</v>
      </c>
      <c r="C32" s="33"/>
      <c r="D32" s="33"/>
      <c r="E32" s="33"/>
      <c r="F32" s="33"/>
      <c r="G32" s="33"/>
      <c r="H32" s="33"/>
      <c r="I32" s="33"/>
    </row>
    <row r="33" s="2" customFormat="1" spans="1:9">
      <c r="A33" s="34" t="s">
        <v>101</v>
      </c>
      <c r="B33" s="34"/>
      <c r="C33" s="34"/>
      <c r="D33" s="34"/>
      <c r="E33" s="34"/>
      <c r="F33" s="34"/>
      <c r="G33" s="34"/>
      <c r="H33" s="34"/>
      <c r="I33" s="34"/>
    </row>
    <row r="34" s="2" customFormat="1" ht="48.6" customHeight="1" spans="1:9">
      <c r="A34" s="34" t="s">
        <v>102</v>
      </c>
      <c r="B34" s="34"/>
      <c r="C34" s="34"/>
      <c r="D34" s="34"/>
      <c r="E34" s="34"/>
      <c r="F34" s="34"/>
      <c r="G34" s="34"/>
      <c r="H34" s="34"/>
      <c r="I34" s="34"/>
    </row>
    <row r="35" s="2" customFormat="1" ht="42.6" customHeight="1" spans="1:9">
      <c r="A35" s="34" t="s">
        <v>103</v>
      </c>
      <c r="B35" s="34"/>
      <c r="C35" s="34"/>
      <c r="D35" s="34"/>
      <c r="E35" s="34"/>
      <c r="F35" s="34"/>
      <c r="G35" s="34"/>
      <c r="H35" s="34"/>
      <c r="I35" s="34"/>
    </row>
  </sheetData>
  <mergeCells count="37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0:C20"/>
    <mergeCell ref="B21:C21"/>
    <mergeCell ref="B25:C25"/>
    <mergeCell ref="B28:C28"/>
    <mergeCell ref="A30:F30"/>
    <mergeCell ref="B32:I32"/>
    <mergeCell ref="A33:I33"/>
    <mergeCell ref="A34:I34"/>
    <mergeCell ref="A35:I35"/>
    <mergeCell ref="A10:A11"/>
    <mergeCell ref="A13:A20"/>
    <mergeCell ref="A21:A27"/>
    <mergeCell ref="B13:C15"/>
    <mergeCell ref="B16:C17"/>
    <mergeCell ref="B18:C19"/>
    <mergeCell ref="B22:C24"/>
    <mergeCell ref="B26:C2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tabSelected="1" workbookViewId="0">
      <selection activeCell="B2" sqref="B2:I2"/>
    </sheetView>
  </sheetViews>
  <sheetFormatPr defaultColWidth="9" defaultRowHeight="13.5"/>
  <cols>
    <col min="1" max="1" width="13.3333333333333" style="2" customWidth="1"/>
    <col min="2" max="2" width="7.33333333333333" style="2" customWidth="1"/>
    <col min="3" max="3" width="11" style="2" customWidth="1"/>
    <col min="4" max="4" width="16.775" style="2" customWidth="1"/>
    <col min="5" max="6" width="11.775" style="2" customWidth="1"/>
    <col min="7" max="8" width="6.55833333333333" style="2" customWidth="1"/>
    <col min="9" max="9" width="22.6666666666667" style="2" customWidth="1"/>
    <col min="10" max="16384" width="9" style="2"/>
  </cols>
  <sheetData>
    <row r="1" s="1" customFormat="1" ht="56.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19.2" customHeight="1" spans="1:9">
      <c r="A2" s="4" t="s">
        <v>105</v>
      </c>
      <c r="B2" s="5" t="s">
        <v>186</v>
      </c>
      <c r="C2" s="6"/>
      <c r="D2" s="6"/>
      <c r="E2" s="6"/>
      <c r="F2" s="6"/>
      <c r="G2" s="6"/>
      <c r="H2" s="6"/>
      <c r="I2" s="12"/>
    </row>
    <row r="3" s="2" customFormat="1" ht="21" customHeight="1" spans="1:9">
      <c r="A3" s="4" t="s">
        <v>107</v>
      </c>
      <c r="B3" s="7" t="s">
        <v>104</v>
      </c>
      <c r="C3" s="8"/>
      <c r="D3" s="9"/>
      <c r="E3" s="4" t="s">
        <v>108</v>
      </c>
      <c r="F3" s="10" t="s">
        <v>6</v>
      </c>
      <c r="G3" s="10"/>
      <c r="H3" s="10"/>
      <c r="I3" s="10"/>
    </row>
    <row r="4" s="2" customFormat="1" ht="21" customHeight="1" spans="1:9">
      <c r="A4" s="5" t="s">
        <v>7</v>
      </c>
      <c r="B4" s="6"/>
      <c r="C4" s="6"/>
      <c r="D4" s="6"/>
      <c r="E4" s="6"/>
      <c r="F4" s="6"/>
      <c r="G4" s="6"/>
      <c r="H4" s="6"/>
      <c r="I4" s="12"/>
    </row>
    <row r="5" s="2" customFormat="1" ht="24" customHeight="1" spans="1:9">
      <c r="A5" s="5"/>
      <c r="B5" s="6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109</v>
      </c>
      <c r="H5" s="11"/>
      <c r="I5" s="11" t="s">
        <v>13</v>
      </c>
    </row>
    <row r="6" s="2" customFormat="1" ht="27" customHeight="1" spans="1:9">
      <c r="A6" s="5" t="s">
        <v>14</v>
      </c>
      <c r="B6" s="12"/>
      <c r="C6" s="11" t="s">
        <v>187</v>
      </c>
      <c r="D6" s="11" t="s">
        <v>188</v>
      </c>
      <c r="E6" s="11" t="s">
        <v>189</v>
      </c>
      <c r="F6" s="11" t="s">
        <v>111</v>
      </c>
      <c r="G6" s="11" t="s">
        <v>190</v>
      </c>
      <c r="H6" s="11"/>
      <c r="I6" s="11" t="s">
        <v>191</v>
      </c>
    </row>
    <row r="7" s="2" customFormat="1" ht="27" customHeight="1" spans="1:9">
      <c r="A7" s="5" t="s">
        <v>113</v>
      </c>
      <c r="B7" s="12"/>
      <c r="C7" s="11" t="s">
        <v>187</v>
      </c>
      <c r="D7" s="11" t="s">
        <v>188</v>
      </c>
      <c r="E7" s="11" t="s">
        <v>189</v>
      </c>
      <c r="F7" s="11" t="s">
        <v>114</v>
      </c>
      <c r="G7" s="11" t="s">
        <v>190</v>
      </c>
      <c r="H7" s="11"/>
      <c r="I7" s="11" t="s">
        <v>191</v>
      </c>
    </row>
    <row r="8" s="2" customFormat="1" ht="27" customHeight="1" spans="1:9">
      <c r="A8" s="5" t="s">
        <v>115</v>
      </c>
      <c r="B8" s="12"/>
      <c r="C8" s="11" t="s">
        <v>116</v>
      </c>
      <c r="D8" s="11" t="s">
        <v>116</v>
      </c>
      <c r="E8" s="11" t="s">
        <v>116</v>
      </c>
      <c r="F8" s="11" t="s">
        <v>114</v>
      </c>
      <c r="G8" s="11" t="s">
        <v>117</v>
      </c>
      <c r="H8" s="11"/>
      <c r="I8" s="11" t="s">
        <v>117</v>
      </c>
    </row>
    <row r="9" s="2" customFormat="1" ht="1.95" hidden="1" customHeight="1" spans="1:10">
      <c r="A9" s="5"/>
      <c r="B9" s="6"/>
      <c r="C9" s="13"/>
      <c r="D9" s="13"/>
      <c r="E9" s="13"/>
      <c r="F9" s="13"/>
      <c r="G9" s="6"/>
      <c r="H9" s="6"/>
      <c r="I9" s="13"/>
      <c r="J9" s="35"/>
    </row>
    <row r="10" s="2" customFormat="1" ht="24" customHeight="1" spans="1:9">
      <c r="A10" s="14" t="s">
        <v>19</v>
      </c>
      <c r="B10" s="15" t="s">
        <v>20</v>
      </c>
      <c r="C10" s="16"/>
      <c r="D10" s="16"/>
      <c r="E10" s="17"/>
      <c r="F10" s="18" t="s">
        <v>21</v>
      </c>
      <c r="G10" s="18"/>
      <c r="H10" s="18"/>
      <c r="I10" s="18"/>
    </row>
    <row r="11" s="2" customFormat="1" ht="136.8" customHeight="1" spans="1:9">
      <c r="A11" s="19"/>
      <c r="B11" s="20" t="s">
        <v>192</v>
      </c>
      <c r="C11" s="21"/>
      <c r="D11" s="21"/>
      <c r="E11" s="22"/>
      <c r="F11" s="23" t="s">
        <v>193</v>
      </c>
      <c r="G11" s="23"/>
      <c r="H11" s="23"/>
      <c r="I11" s="23"/>
    </row>
    <row r="12" s="2" customFormat="1" ht="24" customHeight="1" spans="1:9">
      <c r="A12" s="18" t="s">
        <v>25</v>
      </c>
      <c r="B12" s="18" t="s">
        <v>26</v>
      </c>
      <c r="C12" s="18"/>
      <c r="D12" s="18" t="s">
        <v>27</v>
      </c>
      <c r="E12" s="18" t="s">
        <v>28</v>
      </c>
      <c r="F12" s="18" t="s">
        <v>29</v>
      </c>
      <c r="G12" s="18" t="s">
        <v>11</v>
      </c>
      <c r="H12" s="18" t="s">
        <v>13</v>
      </c>
      <c r="I12" s="18" t="s">
        <v>30</v>
      </c>
    </row>
    <row r="13" s="2" customFormat="1" ht="27" customHeight="1" spans="1:9">
      <c r="A13" s="24" t="s">
        <v>31</v>
      </c>
      <c r="B13" s="24" t="s">
        <v>32</v>
      </c>
      <c r="C13" s="24"/>
      <c r="D13" s="25" t="s">
        <v>194</v>
      </c>
      <c r="E13" s="24" t="s">
        <v>195</v>
      </c>
      <c r="F13" s="24" t="s">
        <v>196</v>
      </c>
      <c r="G13" s="24" t="s">
        <v>123</v>
      </c>
      <c r="H13" s="24" t="s">
        <v>123</v>
      </c>
      <c r="I13" s="25" t="s">
        <v>116</v>
      </c>
    </row>
    <row r="14" s="2" customFormat="1" ht="27" customHeight="1" spans="1:9">
      <c r="A14" s="24"/>
      <c r="B14" s="24" t="s">
        <v>56</v>
      </c>
      <c r="C14" s="24"/>
      <c r="D14" s="25" t="s">
        <v>197</v>
      </c>
      <c r="E14" s="24" t="s">
        <v>125</v>
      </c>
      <c r="F14" s="24" t="s">
        <v>122</v>
      </c>
      <c r="G14" s="24" t="s">
        <v>126</v>
      </c>
      <c r="H14" s="24" t="s">
        <v>126</v>
      </c>
      <c r="I14" s="25" t="s">
        <v>116</v>
      </c>
    </row>
    <row r="15" s="2" customFormat="1" ht="27" customHeight="1" spans="1:9">
      <c r="A15" s="24"/>
      <c r="B15" s="24" t="s">
        <v>61</v>
      </c>
      <c r="C15" s="24"/>
      <c r="D15" s="25" t="s">
        <v>198</v>
      </c>
      <c r="E15" s="24" t="s">
        <v>128</v>
      </c>
      <c r="F15" s="24" t="s">
        <v>199</v>
      </c>
      <c r="G15" s="24" t="s">
        <v>126</v>
      </c>
      <c r="H15" s="24" t="s">
        <v>126</v>
      </c>
      <c r="I15" s="25" t="s">
        <v>116</v>
      </c>
    </row>
    <row r="16" s="2" customFormat="1" ht="27" customHeight="1" spans="1:9">
      <c r="A16" s="24"/>
      <c r="B16" s="24" t="s">
        <v>129</v>
      </c>
      <c r="C16" s="24"/>
      <c r="D16" s="25" t="s">
        <v>116</v>
      </c>
      <c r="E16" s="24" t="s">
        <v>116</v>
      </c>
      <c r="F16" s="24" t="s">
        <v>116</v>
      </c>
      <c r="G16" s="24" t="s">
        <v>116</v>
      </c>
      <c r="H16" s="24" t="s">
        <v>116</v>
      </c>
      <c r="I16" s="25" t="s">
        <v>116</v>
      </c>
    </row>
    <row r="17" s="2" customFormat="1" ht="27" customHeight="1" spans="1:9">
      <c r="A17" s="24" t="s">
        <v>130</v>
      </c>
      <c r="B17" s="24" t="s">
        <v>131</v>
      </c>
      <c r="C17" s="24"/>
      <c r="D17" s="25" t="s">
        <v>116</v>
      </c>
      <c r="E17" s="24" t="s">
        <v>116</v>
      </c>
      <c r="F17" s="24" t="s">
        <v>116</v>
      </c>
      <c r="G17" s="24" t="s">
        <v>116</v>
      </c>
      <c r="H17" s="24" t="s">
        <v>116</v>
      </c>
      <c r="I17" s="25" t="s">
        <v>116</v>
      </c>
    </row>
    <row r="18" s="2" customFormat="1" ht="36" customHeight="1" spans="1:9">
      <c r="A18" s="24"/>
      <c r="B18" s="24" t="s">
        <v>70</v>
      </c>
      <c r="C18" s="24"/>
      <c r="D18" s="25" t="s">
        <v>200</v>
      </c>
      <c r="E18" s="24" t="s">
        <v>125</v>
      </c>
      <c r="F18" s="24" t="s">
        <v>165</v>
      </c>
      <c r="G18" s="24" t="s">
        <v>135</v>
      </c>
      <c r="H18" s="24" t="s">
        <v>201</v>
      </c>
      <c r="I18" s="25" t="s">
        <v>202</v>
      </c>
    </row>
    <row r="19" s="2" customFormat="1" ht="27" customHeight="1" spans="1:9">
      <c r="A19" s="24"/>
      <c r="B19" s="24" t="s">
        <v>132</v>
      </c>
      <c r="C19" s="24"/>
      <c r="D19" s="25" t="s">
        <v>116</v>
      </c>
      <c r="E19" s="24" t="s">
        <v>116</v>
      </c>
      <c r="F19" s="24" t="s">
        <v>116</v>
      </c>
      <c r="G19" s="24" t="s">
        <v>116</v>
      </c>
      <c r="H19" s="24" t="s">
        <v>116</v>
      </c>
      <c r="I19" s="25" t="s">
        <v>116</v>
      </c>
    </row>
    <row r="20" s="2" customFormat="1" ht="27" customHeight="1" spans="1:9">
      <c r="A20" s="24"/>
      <c r="B20" s="24" t="s">
        <v>84</v>
      </c>
      <c r="C20" s="24"/>
      <c r="D20" s="25" t="s">
        <v>203</v>
      </c>
      <c r="E20" s="24" t="s">
        <v>125</v>
      </c>
      <c r="F20" s="24" t="s">
        <v>199</v>
      </c>
      <c r="G20" s="24" t="s">
        <v>135</v>
      </c>
      <c r="H20" s="24" t="s">
        <v>135</v>
      </c>
      <c r="I20" s="25" t="s">
        <v>116</v>
      </c>
    </row>
    <row r="21" s="2" customFormat="1" ht="27" customHeight="1" spans="1:9">
      <c r="A21" s="24" t="s">
        <v>94</v>
      </c>
      <c r="B21" s="24" t="s">
        <v>94</v>
      </c>
      <c r="C21" s="24"/>
      <c r="D21" s="25" t="s">
        <v>137</v>
      </c>
      <c r="E21" s="24" t="s">
        <v>204</v>
      </c>
      <c r="F21" s="24" t="s">
        <v>165</v>
      </c>
      <c r="G21" s="24" t="s">
        <v>111</v>
      </c>
      <c r="H21" s="24" t="s">
        <v>111</v>
      </c>
      <c r="I21" s="25" t="s">
        <v>116</v>
      </c>
    </row>
    <row r="22" s="2" customFormat="1" ht="12" hidden="1" customHeight="1" spans="1:9">
      <c r="A22" s="26"/>
      <c r="B22" s="26"/>
      <c r="C22" s="26"/>
      <c r="D22" s="27"/>
      <c r="E22" s="26"/>
      <c r="F22" s="26"/>
      <c r="G22" s="26"/>
      <c r="H22" s="26"/>
      <c r="I22" s="27"/>
    </row>
    <row r="23" s="2" customFormat="1" ht="20" customHeight="1" spans="1:9">
      <c r="A23" s="28" t="s">
        <v>98</v>
      </c>
      <c r="B23" s="28"/>
      <c r="C23" s="28"/>
      <c r="D23" s="28"/>
      <c r="E23" s="28"/>
      <c r="F23" s="28"/>
      <c r="G23" s="29">
        <v>100</v>
      </c>
      <c r="H23" s="29" t="s">
        <v>205</v>
      </c>
      <c r="I23" s="25"/>
    </row>
    <row r="24" s="2" customFormat="1" ht="17.4" hidden="1" customHeight="1" spans="1:9">
      <c r="A24" s="28"/>
      <c r="B24" s="28"/>
      <c r="C24" s="28"/>
      <c r="D24" s="28"/>
      <c r="E24" s="28"/>
      <c r="F24" s="28"/>
      <c r="G24" s="30"/>
      <c r="H24" s="31"/>
      <c r="I24" s="36"/>
    </row>
    <row r="25" s="2" customFormat="1" spans="1:9">
      <c r="A25" s="32" t="s">
        <v>99</v>
      </c>
      <c r="B25" s="33" t="s">
        <v>100</v>
      </c>
      <c r="C25" s="33"/>
      <c r="D25" s="33"/>
      <c r="E25" s="33"/>
      <c r="F25" s="33"/>
      <c r="G25" s="33"/>
      <c r="H25" s="33"/>
      <c r="I25" s="33"/>
    </row>
    <row r="26" s="2" customFormat="1" spans="1:9">
      <c r="A26" s="34" t="s">
        <v>101</v>
      </c>
      <c r="B26" s="34"/>
      <c r="C26" s="34"/>
      <c r="D26" s="34"/>
      <c r="E26" s="34"/>
      <c r="F26" s="34"/>
      <c r="G26" s="34"/>
      <c r="H26" s="34"/>
      <c r="I26" s="34"/>
    </row>
    <row r="27" s="2" customFormat="1" ht="48.6" customHeight="1" spans="1:9">
      <c r="A27" s="34" t="s">
        <v>102</v>
      </c>
      <c r="B27" s="34"/>
      <c r="C27" s="34"/>
      <c r="D27" s="34"/>
      <c r="E27" s="34"/>
      <c r="F27" s="34"/>
      <c r="G27" s="34"/>
      <c r="H27" s="34"/>
      <c r="I27" s="34"/>
    </row>
    <row r="28" s="2" customFormat="1" ht="42.6" customHeight="1" spans="1:9">
      <c r="A28" s="34" t="s">
        <v>103</v>
      </c>
      <c r="B28" s="34"/>
      <c r="C28" s="34"/>
      <c r="D28" s="34"/>
      <c r="E28" s="34"/>
      <c r="F28" s="34"/>
      <c r="G28" s="34"/>
      <c r="H28" s="34"/>
      <c r="I28" s="34"/>
    </row>
  </sheetData>
  <mergeCells count="37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F23"/>
    <mergeCell ref="B25:I25"/>
    <mergeCell ref="A26:I26"/>
    <mergeCell ref="A27:I27"/>
    <mergeCell ref="A28:I28"/>
    <mergeCell ref="A10:A11"/>
    <mergeCell ref="A13:A16"/>
    <mergeCell ref="A17:A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免费开放</vt:lpstr>
      <vt:lpstr>运行</vt:lpstr>
      <vt:lpstr>弥补</vt:lpstr>
      <vt:lpstr>购书费</vt:lpstr>
      <vt:lpstr>扩建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2021-08-19T23:46:00Z</dcterms:created>
  <dcterms:modified xsi:type="dcterms:W3CDTF">2021-08-26T09:01:44Z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